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meka Okonkwo\Documents\Revised Budget 2-7-2020\Mail to NGF 14-7-2020\"/>
    </mc:Choice>
  </mc:AlternateContent>
  <bookViews>
    <workbookView xWindow="0" yWindow="0" windowWidth="28800" windowHeight="11535" firstSheet="2" activeTab="2"/>
  </bookViews>
  <sheets>
    <sheet name="READ ME" sheetId="5" r:id="rId1"/>
    <sheet name="T1 Summary REVISED" sheetId="6" r:id="rId2"/>
    <sheet name="T2 Summary Table illustration" sheetId="3" r:id="rId3"/>
  </sheets>
  <externalReferences>
    <externalReference r:id="rId4"/>
  </externalReferences>
  <definedNames>
    <definedName name="_ftn1" localSheetId="0">'READ ME'!$A$31</definedName>
    <definedName name="_ftnref1" localSheetId="0">'READ ME'!$A$30</definedName>
    <definedName name="_xlnm.Print_Area" localSheetId="2">'T2 Summary Table illustration'!$A$1:$E$49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3" l="1"/>
  <c r="E52" i="3" s="1"/>
  <c r="B12" i="3" l="1"/>
  <c r="C22" i="3"/>
  <c r="C12" i="3"/>
  <c r="C33" i="3"/>
  <c r="C36" i="3"/>
  <c r="C35" i="3"/>
  <c r="C34" i="3"/>
  <c r="C38" i="3"/>
  <c r="C37" i="3"/>
  <c r="C32" i="3"/>
  <c r="D24" i="3"/>
  <c r="C25" i="3"/>
  <c r="B25" i="3"/>
  <c r="B22" i="3"/>
  <c r="C42" i="3"/>
  <c r="D22" i="3"/>
  <c r="B40" i="3"/>
  <c r="D22" i="6"/>
  <c r="D21" i="6"/>
  <c r="C22" i="6"/>
  <c r="C21" i="6"/>
  <c r="B22" i="6"/>
  <c r="B21" i="6"/>
  <c r="B35" i="6"/>
  <c r="C35" i="6"/>
  <c r="B12" i="6"/>
  <c r="C12" i="6"/>
  <c r="D43" i="6"/>
  <c r="B34" i="6"/>
  <c r="B41" i="6"/>
  <c r="B32" i="3"/>
  <c r="C21" i="3"/>
  <c r="B21" i="3"/>
  <c r="B39" i="3"/>
  <c r="C39" i="3"/>
  <c r="C45" i="3"/>
  <c r="D39" i="3"/>
  <c r="C34" i="6"/>
  <c r="C41" i="6"/>
  <c r="B45" i="3"/>
  <c r="C40" i="3"/>
  <c r="I17" i="3"/>
  <c r="D32" i="3"/>
  <c r="D21" i="3" s="1"/>
  <c r="D47" i="3" s="1"/>
</calcChain>
</file>

<file path=xl/sharedStrings.xml><?xml version="1.0" encoding="utf-8"?>
<sst xmlns="http://schemas.openxmlformats.org/spreadsheetml/2006/main" count="204" uniqueCount="121">
  <si>
    <t>Item</t>
  </si>
  <si>
    <t>2020 original budget</t>
  </si>
  <si>
    <t>2020 amended budget</t>
  </si>
  <si>
    <t xml:space="preserve">Assumptions: </t>
  </si>
  <si>
    <t>Derivation</t>
  </si>
  <si>
    <t>Other FAAC transfers (exchange rate gain, augmentation, others)</t>
  </si>
  <si>
    <t>VAT</t>
  </si>
  <si>
    <t>IGR</t>
  </si>
  <si>
    <t>Internal grants</t>
  </si>
  <si>
    <t>External grants</t>
  </si>
  <si>
    <t>Recurrent:</t>
  </si>
  <si>
    <t>Personnel costs (salaries, pensions)</t>
  </si>
  <si>
    <t>Overhead costs</t>
  </si>
  <si>
    <t>Interest payments on debt (or debt service), including FAAC deductions</t>
  </si>
  <si>
    <t>Capital:</t>
  </si>
  <si>
    <t>Domestic bonds</t>
  </si>
  <si>
    <t>Commercial bank loans</t>
  </si>
  <si>
    <t>External loans</t>
  </si>
  <si>
    <t>o/w COVID-responsive (in 2020 amended budget)</t>
  </si>
  <si>
    <t>REQUIRED</t>
  </si>
  <si>
    <t>Oil price (US$/bbl)</t>
  </si>
  <si>
    <t>Oil production (national, mbpd)</t>
  </si>
  <si>
    <t>Memorandum Items:</t>
  </si>
  <si>
    <t>Exchange rate (N/US$)</t>
  </si>
  <si>
    <t>GDP growth (national, percent annual change)</t>
  </si>
  <si>
    <t>Inflation (national, percent, annual average)</t>
  </si>
  <si>
    <t>Sales of government assets</t>
  </si>
  <si>
    <t xml:space="preserve">Gross (not net of deductions) Statutory Allocation </t>
  </si>
  <si>
    <t>Economic</t>
  </si>
  <si>
    <t>Social</t>
  </si>
  <si>
    <t>Regional</t>
  </si>
  <si>
    <t>COVID-19 responsive expenditures (% of total expenditures)</t>
  </si>
  <si>
    <t>Recurrent expenditures:</t>
  </si>
  <si>
    <t>Capital expenditures:</t>
  </si>
  <si>
    <t>2020 Original Budget</t>
  </si>
  <si>
    <t>2020 Amended Budget</t>
  </si>
  <si>
    <t>Explanatory Notes 1 (EN1)</t>
  </si>
  <si>
    <t>Reference to Explanatory Notes</t>
  </si>
  <si>
    <t xml:space="preserve">This excel file accompanies GUIDELINES TO STATES OF SFTAS ADDITIONAL FINANCING DLI FOR STATES AMENDED BUDGET 2020 (June 2020, version 1.0).  </t>
  </si>
  <si>
    <t>[1] Clarification: This means an additional summary table to be added to the budget documents if such table does not already exist in the document. This does NOT require states to change the format of the rest of their budget documentation.</t>
  </si>
  <si>
    <t xml:space="preserve">"A Summary Table showing (in separate columns): original budget projection/allocation, amended budget projection/allocation. The two sets of numbers will be reported for all items (revenue, expenditures, and financing). An additional (third) column would report, for each summary heading of expenditures, the amount of that expenditure that is COVID-19 responsive (that is, a summary of the expenditure identified in the detailed exercise above).[1]  </t>
  </si>
  <si>
    <r>
      <t xml:space="preserve">It provides a template for the </t>
    </r>
    <r>
      <rPr>
        <b/>
        <sz val="11"/>
        <color theme="1"/>
        <rFont val="Calibri"/>
        <family val="2"/>
        <scheme val="minor"/>
      </rPr>
      <t xml:space="preserve">summary table, required as part of the DLI Definition in the Verification Protocols: </t>
    </r>
  </si>
  <si>
    <t xml:space="preserve">The actual table could be more detailed, for example, showing 2019 actual and/or 2020 actual Jan-June (please see example Table 2 in Sheet T2, which is filled in with illustrative numbers). </t>
  </si>
  <si>
    <r>
      <t xml:space="preserve">The tables include a column for Referencing the </t>
    </r>
    <r>
      <rPr>
        <b/>
        <sz val="11"/>
        <color theme="1"/>
        <rFont val="Calibri"/>
        <family val="2"/>
        <scheme val="minor"/>
      </rPr>
      <t>Explanatory Notes (1-3</t>
    </r>
    <r>
      <rPr>
        <sz val="11"/>
        <color theme="1"/>
        <rFont val="Calibri"/>
        <family val="2"/>
        <scheme val="minor"/>
      </rPr>
      <t>), which are also required as part of the DLI Definition in the Verification Protocols (please see the guidelines for more detail).</t>
    </r>
  </si>
  <si>
    <t>…[other financing items as applicable]</t>
  </si>
  <si>
    <t>o/w COVID-responsive* (in 2020 amended budget)</t>
  </si>
  <si>
    <t>Reference to Explanatory Notes**</t>
  </si>
  <si>
    <t>...[insert as applicable]</t>
  </si>
  <si>
    <t xml:space="preserve">Notes: '*' COVID responsive expenditures include emergency response or mitigation measures/programs for crisis and recovery phases; they include measures to address the COVID-19 pandemic and the economic impact. Under this broad definition, it can include expenditures on health, food security, social safety net programs, support for MSMEs, livelihood programs, and others. Please see Guidelines section 4.3 for definition of COVID-responsive expenditure; and section 4.5 for guidance on tagging COVID-responsive budget lines in the detailed budget table. 
'**' Please see Guidelines Section 4 (particularly section 4.7) for guidance on Explanatory Notes (1) - (3). </t>
  </si>
  <si>
    <t>In Naira</t>
  </si>
  <si>
    <r>
      <t xml:space="preserve">Gross </t>
    </r>
    <r>
      <rPr>
        <sz val="11"/>
        <color rgb="FF000000"/>
        <rFont val="Calibri"/>
        <family val="2"/>
        <scheme val="minor"/>
      </rPr>
      <t xml:space="preserve">Statutory Allocation  (not net of deductions) </t>
    </r>
  </si>
  <si>
    <t>[Insert reference to EN]</t>
  </si>
  <si>
    <t xml:space="preserve">Commercial bank loans </t>
  </si>
  <si>
    <t>Guidance [NOT to be included with the budget documentation]</t>
  </si>
  <si>
    <t>Needs to clearly report COVID-19 expenditures (those tagged as COVID-19 responsive)</t>
  </si>
  <si>
    <t>Can add as many lines as needed</t>
  </si>
  <si>
    <t xml:space="preserve">Sheet "T1 Summary table" provides a REVISED example table (Table 1) which contains minimum reporting requirements/details.  </t>
  </si>
  <si>
    <t>[fill in]</t>
  </si>
  <si>
    <t>[fill in if needed]</t>
  </si>
  <si>
    <t xml:space="preserve">Total to be reported. Formula included - can be adjusted. </t>
  </si>
  <si>
    <r>
      <t xml:space="preserve">Needs to be above threshold (to be determined)
</t>
    </r>
    <r>
      <rPr>
        <sz val="11"/>
        <color theme="1"/>
        <rFont val="Calibri"/>
        <family val="2"/>
        <scheme val="minor"/>
      </rPr>
      <t xml:space="preserve">Formula provided; can be adjusted. </t>
    </r>
  </si>
  <si>
    <t>[Insert reference to EN, if needed]</t>
  </si>
  <si>
    <t>Needs to be below upper limit (appendix Table A1 of the Guidelines)</t>
  </si>
  <si>
    <t xml:space="preserve">Needs to clearly report COVID-19 expenditures (those tagged as COVID-19 responsive); formula included -can be adjusted. </t>
  </si>
  <si>
    <t>Total to be reported. Formula included.</t>
  </si>
  <si>
    <r>
      <t>Total to be reported. Formula included</t>
    </r>
    <r>
      <rPr>
        <b/>
        <sz val="11"/>
        <color theme="1"/>
        <rFont val="Calibri"/>
        <family val="2"/>
        <scheme val="minor"/>
      </rPr>
      <t xml:space="preserve">. Needs to match the Balance (with opposite sign) for the financing gap to be 0. </t>
    </r>
  </si>
  <si>
    <r>
      <rPr>
        <b/>
        <sz val="11"/>
        <color theme="1"/>
        <rFont val="Calibri"/>
        <family val="2"/>
        <scheme val="minor"/>
      </rPr>
      <t xml:space="preserve">Needs to be 0; </t>
    </r>
    <r>
      <rPr>
        <sz val="11"/>
        <color theme="1"/>
        <rFont val="Calibri"/>
        <family val="2"/>
        <scheme val="minor"/>
      </rPr>
      <t xml:space="preserve">Total to be reported. Formula included. </t>
    </r>
  </si>
  <si>
    <t>Please list other financing items in the budget; can add as many lines as needed</t>
  </si>
  <si>
    <t>Sales of Government Assets</t>
  </si>
  <si>
    <t>The table needs to clearly report items such as debt charges, other interest payments.</t>
  </si>
  <si>
    <t>2. Revenues and grants:</t>
  </si>
  <si>
    <t>1. Opening Balance</t>
  </si>
  <si>
    <t>3. Expenditures:</t>
  </si>
  <si>
    <t xml:space="preserve">4. Balance (=(1+2)-3)) </t>
  </si>
  <si>
    <t>5. Financing:</t>
  </si>
  <si>
    <t>6. Financing gap (=-(4+5))</t>
  </si>
  <si>
    <t xml:space="preserve">4. Balance (=(1+2-3)) </t>
  </si>
  <si>
    <t>Law and Justice</t>
  </si>
  <si>
    <t>Administration</t>
  </si>
  <si>
    <t>CRF Opening balance + CDF Opening balance (refers to balances, not revenues)</t>
  </si>
  <si>
    <t>Mineral Ratio</t>
  </si>
  <si>
    <t>Excess Crude/Others</t>
  </si>
  <si>
    <t>E.N. 1</t>
  </si>
  <si>
    <t>E.N. 2</t>
  </si>
  <si>
    <t>E.N. 3</t>
  </si>
  <si>
    <t>E.N. 4</t>
  </si>
  <si>
    <t>E.N. 5</t>
  </si>
  <si>
    <t>E.N. 6</t>
  </si>
  <si>
    <t>E.N. 7</t>
  </si>
  <si>
    <t>E.N. 8</t>
  </si>
  <si>
    <t>E.N. 9</t>
  </si>
  <si>
    <t>E.N. 10</t>
  </si>
  <si>
    <t>E.N. 11</t>
  </si>
  <si>
    <t>E.N. 12a</t>
  </si>
  <si>
    <t>E.N. 12b</t>
  </si>
  <si>
    <t>Social Benefits/Public Debt Service</t>
  </si>
  <si>
    <t>E.N. 14</t>
  </si>
  <si>
    <t>E.N. 15</t>
  </si>
  <si>
    <t>E.N. 16</t>
  </si>
  <si>
    <t>Administration Sector</t>
  </si>
  <si>
    <t>Economic Sector</t>
  </si>
  <si>
    <t>Law &amp; Justice Sector</t>
  </si>
  <si>
    <t>Regional Sector</t>
  </si>
  <si>
    <t>Social  Sector</t>
  </si>
  <si>
    <t>Contingency Fund</t>
  </si>
  <si>
    <t>Social Benefits/Pub Debt Service</t>
  </si>
  <si>
    <t>Contingency  Fund</t>
  </si>
  <si>
    <t>Excess Crude</t>
  </si>
  <si>
    <t>Total Revenue</t>
  </si>
  <si>
    <t xml:space="preserve">MEP/HE </t>
  </si>
  <si>
    <t>Statutory Emolument</t>
  </si>
  <si>
    <t>Social Benefit  (Gratuities, Pensions)</t>
  </si>
  <si>
    <t>Domestic Loan Repayment (Principal )</t>
  </si>
  <si>
    <t>External Loan Repayment (Principal )</t>
  </si>
  <si>
    <t>Grants and Contribution (10% Allocation to LGAs, 2.5% contribution to LGA pension fund, State assistance to LG for primary Education)</t>
  </si>
  <si>
    <r>
      <t xml:space="preserve">Social Contribution: </t>
    </r>
    <r>
      <rPr>
        <sz val="10"/>
        <color theme="1"/>
        <rFont val="Arial"/>
        <family val="2"/>
      </rPr>
      <t>Contributory Health Scheme, Pension (10% Govt. contribution)</t>
    </r>
  </si>
  <si>
    <t>2.'0</t>
  </si>
  <si>
    <t>4.'0</t>
  </si>
  <si>
    <t>5.'0</t>
  </si>
  <si>
    <t>6.'0</t>
  </si>
  <si>
    <t>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</si>
</sst>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35" x14ac:knownFonts="1">
    <font>
      <sz val="11"/>
      <color theme="1"/>
      <name val="Calibri"/>
      <family val="2"/>
      <scheme val="minor"/>
    </font>
    <font>
      <b/>
      <sz val="11"/>
      <color theme="1"/>
      <name val="Calibri"/>
      <family val="2"/>
      <scheme val="minor"/>
    </font>
    <font>
      <b/>
      <sz val="9"/>
      <color rgb="FF000000"/>
      <name val="Calibri"/>
      <family val="2"/>
    </font>
    <font>
      <b/>
      <sz val="9"/>
      <color rgb="FF000000"/>
      <name val="Calibri"/>
      <family val="2"/>
    </font>
    <font>
      <sz val="9"/>
      <color rgb="FF000000"/>
      <name val="Calibri"/>
      <family val="2"/>
    </font>
    <font>
      <sz val="9"/>
      <color rgb="FFFF0000"/>
      <name val="Calibri"/>
      <family val="2"/>
    </font>
    <font>
      <i/>
      <sz val="11"/>
      <color theme="1"/>
      <name val="Calibri"/>
      <family val="2"/>
      <scheme val="minor"/>
    </font>
    <font>
      <i/>
      <sz val="9"/>
      <color rgb="FF000000"/>
      <name val="Calibri"/>
      <family val="2"/>
    </font>
    <font>
      <i/>
      <sz val="9"/>
      <color rgb="FFFF0000"/>
      <name val="Calibri"/>
      <family val="2"/>
    </font>
    <font>
      <sz val="9"/>
      <color theme="1"/>
      <name val="Calibri"/>
      <family val="2"/>
    </font>
    <font>
      <b/>
      <sz val="9"/>
      <name val="Calibri"/>
      <family val="2"/>
    </font>
    <font>
      <i/>
      <sz val="9"/>
      <color theme="1"/>
      <name val="Calibri"/>
      <family val="2"/>
      <scheme val="minor"/>
    </font>
    <font>
      <sz val="9"/>
      <color theme="0" tint="-0.499984740745262"/>
      <name val="Calibri"/>
      <family val="2"/>
    </font>
    <font>
      <sz val="11"/>
      <color rgb="FF000000"/>
      <name val="Calibri"/>
      <family val="2"/>
      <scheme val="minor"/>
    </font>
    <font>
      <i/>
      <sz val="8"/>
      <color theme="1"/>
      <name val="Calibri"/>
      <family val="2"/>
      <scheme val="minor"/>
    </font>
    <font>
      <sz val="11"/>
      <color theme="1"/>
      <name val="Calibri"/>
      <family val="2"/>
      <scheme val="minor"/>
    </font>
    <font>
      <sz val="11"/>
      <color rgb="FFFF0000"/>
      <name val="Calibri"/>
      <family val="2"/>
      <scheme val="minor"/>
    </font>
    <font>
      <i/>
      <sz val="11"/>
      <name val="Calibri"/>
      <family val="2"/>
      <scheme val="minor"/>
    </font>
    <font>
      <b/>
      <sz val="11"/>
      <color rgb="FF000000"/>
      <name val="Calibri"/>
      <family val="2"/>
      <scheme val="minor"/>
    </font>
    <font>
      <u/>
      <sz val="11"/>
      <color rgb="FF000000"/>
      <name val="Calibri"/>
      <family val="2"/>
      <scheme val="minor"/>
    </font>
    <font>
      <b/>
      <sz val="11"/>
      <name val="Calibri"/>
      <family val="2"/>
      <scheme val="minor"/>
    </font>
    <font>
      <i/>
      <sz val="11"/>
      <color rgb="FF000000"/>
      <name val="Calibri"/>
      <family val="2"/>
      <scheme val="minor"/>
    </font>
    <font>
      <b/>
      <i/>
      <sz val="11"/>
      <color theme="1"/>
      <name val="Calibri"/>
      <family val="2"/>
      <scheme val="minor"/>
    </font>
    <font>
      <sz val="11"/>
      <name val="Calibri"/>
      <family val="2"/>
      <scheme val="minor"/>
    </font>
    <font>
      <b/>
      <sz val="14"/>
      <color rgb="FF000000"/>
      <name val="Calibri"/>
      <family val="2"/>
      <scheme val="minor"/>
    </font>
    <font>
      <sz val="11"/>
      <color rgb="FF000000"/>
      <name val="Calibri"/>
      <family val="2"/>
    </font>
    <font>
      <sz val="11"/>
      <name val="Tahoma"/>
      <family val="2"/>
    </font>
    <font>
      <sz val="14"/>
      <color rgb="FF000000"/>
      <name val="Calibri"/>
      <family val="2"/>
      <scheme val="minor"/>
    </font>
    <font>
      <sz val="9"/>
      <name val="Calibri Light"/>
      <family val="2"/>
      <scheme val="major"/>
    </font>
    <font>
      <sz val="9"/>
      <color rgb="FF000000"/>
      <name val="Calibri"/>
      <family val="2"/>
      <scheme val="minor"/>
    </font>
    <font>
      <b/>
      <i/>
      <sz val="9"/>
      <color rgb="FF000000"/>
      <name val="Calibri"/>
      <family val="2"/>
    </font>
    <font>
      <b/>
      <sz val="10"/>
      <name val="Tahoma"/>
      <family val="2"/>
    </font>
    <font>
      <b/>
      <sz val="10"/>
      <color theme="1"/>
      <name val="Calibri"/>
      <family val="2"/>
      <scheme val="minor"/>
    </font>
    <font>
      <b/>
      <sz val="9"/>
      <color rgb="FF000000"/>
      <name val="Calibri"/>
      <family val="2"/>
      <scheme val="minor"/>
    </font>
    <font>
      <sz val="10"/>
      <color theme="1"/>
      <name val="Arial"/>
      <family val="2"/>
    </font>
  </fonts>
  <fills count="10">
    <fill>
      <patternFill patternType="none"/>
    </fill>
    <fill>
      <patternFill patternType="gray125"/>
    </fill>
    <fill>
      <patternFill patternType="solid">
        <fgColor rgb="FFFFFF00"/>
        <bgColor indexed="64"/>
      </patternFill>
    </fill>
    <fill>
      <patternFill patternType="solid">
        <fgColor rgb="FFA8D08D"/>
        <bgColor indexed="64"/>
      </patternFill>
    </fill>
    <fill>
      <patternFill patternType="solid">
        <fgColor rgb="FFE2EF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23">
    <xf numFmtId="0" fontId="0" fillId="0" borderId="0" xfId="0"/>
    <xf numFmtId="0" fontId="0" fillId="0" borderId="0" xfId="0" applyBorder="1"/>
    <xf numFmtId="0" fontId="0" fillId="0" borderId="0" xfId="0" applyAlignment="1">
      <alignment vertical="top"/>
    </xf>
    <xf numFmtId="0" fontId="0" fillId="6" borderId="0" xfId="0" applyFill="1" applyAlignment="1">
      <alignment vertical="top"/>
    </xf>
    <xf numFmtId="0" fontId="4" fillId="0" borderId="0" xfId="0" applyFont="1" applyBorder="1" applyAlignment="1">
      <alignment horizontal="left" vertical="top" wrapText="1" readingOrder="1"/>
    </xf>
    <xf numFmtId="0" fontId="4" fillId="0" borderId="0" xfId="0" applyFont="1" applyBorder="1" applyAlignment="1">
      <alignment horizontal="right" vertical="top" wrapText="1" readingOrder="1"/>
    </xf>
    <xf numFmtId="0" fontId="4" fillId="5" borderId="0" xfId="0" applyFont="1" applyFill="1" applyBorder="1" applyAlignment="1">
      <alignment horizontal="right" vertical="top" wrapText="1" readingOrder="1"/>
    </xf>
    <xf numFmtId="0" fontId="9" fillId="0" borderId="0" xfId="0" applyFont="1" applyAlignment="1">
      <alignment vertical="top"/>
    </xf>
    <xf numFmtId="0" fontId="3" fillId="6" borderId="0" xfId="0" applyFont="1" applyFill="1" applyBorder="1" applyAlignment="1">
      <alignment horizontal="left" vertical="top" wrapText="1" readingOrder="1"/>
    </xf>
    <xf numFmtId="0" fontId="9" fillId="6" borderId="0" xfId="0" applyFont="1" applyFill="1" applyAlignment="1">
      <alignment vertical="top"/>
    </xf>
    <xf numFmtId="0" fontId="4" fillId="0" borderId="0" xfId="0" applyFont="1" applyBorder="1" applyAlignment="1">
      <alignment horizontal="left" vertical="top" wrapText="1" indent="1" readingOrder="1"/>
    </xf>
    <xf numFmtId="0" fontId="5" fillId="0" borderId="0" xfId="0" applyFont="1" applyBorder="1" applyAlignment="1">
      <alignment horizontal="left" vertical="top" wrapText="1" indent="1" readingOrder="1"/>
    </xf>
    <xf numFmtId="0" fontId="4" fillId="0" borderId="0" xfId="0" applyFont="1" applyBorder="1" applyAlignment="1">
      <alignment horizontal="left" vertical="top" wrapText="1" indent="2" readingOrder="1"/>
    </xf>
    <xf numFmtId="0" fontId="8" fillId="0" borderId="0" xfId="0" applyFont="1" applyBorder="1" applyAlignment="1">
      <alignment horizontal="left" vertical="top" wrapText="1" indent="2" readingOrder="1"/>
    </xf>
    <xf numFmtId="0" fontId="3" fillId="4" borderId="0" xfId="0" applyFont="1" applyFill="1" applyBorder="1" applyAlignment="1">
      <alignment horizontal="left" vertical="top" wrapText="1" readingOrder="1"/>
    </xf>
    <xf numFmtId="0" fontId="7" fillId="0" borderId="0" xfId="0" applyFont="1" applyBorder="1" applyAlignment="1">
      <alignment horizontal="left" vertical="top" wrapText="1" indent="1" readingOrder="1"/>
    </xf>
    <xf numFmtId="0" fontId="4" fillId="6" borderId="0" xfId="0" applyFont="1" applyFill="1" applyBorder="1" applyAlignment="1">
      <alignment vertical="top" wrapText="1" readingOrder="1"/>
    </xf>
    <xf numFmtId="164" fontId="4" fillId="0" borderId="0" xfId="0" applyNumberFormat="1" applyFont="1" applyBorder="1" applyAlignment="1">
      <alignment horizontal="right" vertical="top" wrapText="1" readingOrder="1"/>
    </xf>
    <xf numFmtId="0" fontId="4" fillId="0" borderId="1" xfId="0" applyFont="1" applyFill="1" applyBorder="1" applyAlignment="1">
      <alignment horizontal="left" vertical="top" wrapText="1" indent="1" readingOrder="1"/>
    </xf>
    <xf numFmtId="0" fontId="2" fillId="3" borderId="2" xfId="0" applyFont="1" applyFill="1" applyBorder="1" applyAlignment="1">
      <alignment horizontal="left" vertical="top" wrapText="1" readingOrder="1"/>
    </xf>
    <xf numFmtId="0" fontId="11" fillId="0" borderId="0" xfId="0" applyFont="1" applyBorder="1"/>
    <xf numFmtId="0" fontId="4" fillId="0" borderId="1" xfId="0" applyFont="1" applyFill="1" applyBorder="1" applyAlignment="1">
      <alignment horizontal="left" vertical="top" wrapText="1" readingOrder="1"/>
    </xf>
    <xf numFmtId="0" fontId="3" fillId="3" borderId="2" xfId="0" applyFont="1" applyFill="1" applyBorder="1" applyAlignment="1">
      <alignment vertical="top" wrapText="1" readingOrder="1"/>
    </xf>
    <xf numFmtId="0" fontId="4" fillId="6" borderId="0" xfId="0" applyFont="1" applyFill="1" applyBorder="1" applyAlignment="1">
      <alignment horizontal="left" vertical="top" wrapText="1" readingOrder="1"/>
    </xf>
    <xf numFmtId="0" fontId="4" fillId="4" borderId="0" xfId="0" applyFont="1" applyFill="1" applyBorder="1" applyAlignment="1">
      <alignment horizontal="left" vertical="top" wrapText="1" readingOrder="1"/>
    </xf>
    <xf numFmtId="0" fontId="4" fillId="4" borderId="0" xfId="0" applyFont="1" applyFill="1" applyBorder="1" applyAlignment="1">
      <alignment horizontal="right" vertical="top" wrapText="1" readingOrder="1"/>
    </xf>
    <xf numFmtId="0" fontId="4" fillId="0" borderId="0" xfId="0" applyFont="1" applyFill="1" applyBorder="1" applyAlignment="1">
      <alignment horizontal="left" vertical="top" wrapText="1" readingOrder="1"/>
    </xf>
    <xf numFmtId="1" fontId="4" fillId="4" borderId="0" xfId="0" applyNumberFormat="1" applyFont="1" applyFill="1" applyBorder="1" applyAlignment="1">
      <alignment horizontal="right" vertical="top" wrapText="1" readingOrder="1"/>
    </xf>
    <xf numFmtId="1" fontId="4" fillId="0" borderId="1" xfId="0" applyNumberFormat="1" applyFont="1" applyFill="1" applyBorder="1" applyAlignment="1">
      <alignment horizontal="right" vertical="top" wrapText="1" readingOrder="1"/>
    </xf>
    <xf numFmtId="0" fontId="4" fillId="0" borderId="1" xfId="0" applyFont="1" applyFill="1" applyBorder="1" applyAlignment="1">
      <alignment horizontal="right" vertical="top" wrapText="1" readingOrder="1"/>
    </xf>
    <xf numFmtId="0" fontId="0" fillId="6" borderId="0" xfId="0" applyFill="1" applyAlignment="1">
      <alignment wrapText="1"/>
    </xf>
    <xf numFmtId="0" fontId="6" fillId="6" borderId="0" xfId="0" applyFont="1" applyFill="1" applyAlignment="1">
      <alignment wrapText="1"/>
    </xf>
    <xf numFmtId="0" fontId="14" fillId="0" borderId="0" xfId="0" applyFont="1" applyAlignment="1">
      <alignment vertical="center"/>
    </xf>
    <xf numFmtId="0" fontId="0" fillId="6" borderId="0" xfId="0" applyFill="1" applyAlignment="1">
      <alignment horizontal="left" wrapText="1"/>
    </xf>
    <xf numFmtId="0" fontId="0" fillId="2" borderId="0" xfId="0" applyFill="1" applyAlignment="1">
      <alignment horizontal="left" wrapText="1" indent="2"/>
    </xf>
    <xf numFmtId="0" fontId="13" fillId="7" borderId="0" xfId="0" applyFont="1" applyFill="1" applyAlignment="1">
      <alignment horizontal="left" wrapText="1" indent="2"/>
    </xf>
    <xf numFmtId="0" fontId="17" fillId="2" borderId="0" xfId="0" applyFont="1" applyFill="1" applyAlignment="1">
      <alignment wrapText="1"/>
    </xf>
    <xf numFmtId="0" fontId="0" fillId="0" borderId="0" xfId="0" applyFont="1"/>
    <xf numFmtId="0" fontId="18" fillId="3" borderId="3" xfId="0" applyFont="1" applyFill="1" applyBorder="1" applyAlignment="1">
      <alignment vertical="center" wrapText="1" readingOrder="1"/>
    </xf>
    <xf numFmtId="0" fontId="18" fillId="3" borderId="3" xfId="0" applyFont="1" applyFill="1" applyBorder="1" applyAlignment="1">
      <alignment vertical="top" wrapText="1" readingOrder="1"/>
    </xf>
    <xf numFmtId="0" fontId="18" fillId="3" borderId="3" xfId="0" applyFont="1" applyFill="1" applyBorder="1" applyAlignment="1">
      <alignment horizontal="left" vertical="top" wrapText="1" readingOrder="1"/>
    </xf>
    <xf numFmtId="0" fontId="18" fillId="6" borderId="3" xfId="0" applyFont="1" applyFill="1" applyBorder="1" applyAlignment="1">
      <alignment horizontal="left" vertical="center" wrapText="1" readingOrder="1"/>
    </xf>
    <xf numFmtId="0" fontId="13" fillId="6" borderId="3" xfId="0" applyFont="1" applyFill="1" applyBorder="1" applyAlignment="1">
      <alignment horizontal="left" vertical="center" wrapText="1" readingOrder="1"/>
    </xf>
    <xf numFmtId="0" fontId="13" fillId="0" borderId="3" xfId="0" applyFont="1" applyBorder="1" applyAlignment="1">
      <alignment horizontal="left" vertical="top" wrapText="1" indent="1" readingOrder="1"/>
    </xf>
    <xf numFmtId="0" fontId="13" fillId="0" borderId="5" xfId="0" applyFont="1" applyBorder="1" applyAlignment="1">
      <alignment horizontal="left" vertical="top" wrapText="1" indent="1" readingOrder="1"/>
    </xf>
    <xf numFmtId="0" fontId="18" fillId="4" borderId="3" xfId="0" applyFont="1" applyFill="1" applyBorder="1" applyAlignment="1">
      <alignment horizontal="left" vertical="top" wrapText="1" readingOrder="1"/>
    </xf>
    <xf numFmtId="0" fontId="19" fillId="0" borderId="5" xfId="0" applyFont="1" applyBorder="1" applyAlignment="1">
      <alignment horizontal="left" vertical="top" wrapText="1" indent="1" readingOrder="1"/>
    </xf>
    <xf numFmtId="0" fontId="21" fillId="0" borderId="3" xfId="0" applyFont="1" applyBorder="1" applyAlignment="1">
      <alignment horizontal="left" vertical="top" wrapText="1" indent="1" readingOrder="1"/>
    </xf>
    <xf numFmtId="0" fontId="21" fillId="0" borderId="5" xfId="0" applyFont="1" applyBorder="1" applyAlignment="1">
      <alignment horizontal="left" vertical="top" wrapText="1" indent="1" readingOrder="1"/>
    </xf>
    <xf numFmtId="0" fontId="22" fillId="4" borderId="3" xfId="0" applyFont="1" applyFill="1" applyBorder="1" applyAlignment="1">
      <alignment vertical="top" wrapText="1"/>
    </xf>
    <xf numFmtId="0" fontId="1" fillId="4" borderId="3" xfId="0" applyFont="1" applyFill="1" applyBorder="1" applyAlignment="1">
      <alignment horizontal="right" vertical="top" wrapText="1"/>
    </xf>
    <xf numFmtId="0" fontId="16" fillId="0" borderId="3" xfId="0" applyFont="1" applyBorder="1" applyAlignment="1">
      <alignment horizontal="left" vertical="top" wrapText="1" indent="1"/>
    </xf>
    <xf numFmtId="165" fontId="18" fillId="4" borderId="4" xfId="1" applyNumberFormat="1" applyFont="1" applyFill="1" applyBorder="1" applyAlignment="1">
      <alignment horizontal="right" vertical="top" wrapText="1" readingOrder="1"/>
    </xf>
    <xf numFmtId="165" fontId="13" fillId="4" borderId="3" xfId="0" applyNumberFormat="1" applyFont="1" applyFill="1" applyBorder="1" applyAlignment="1">
      <alignment horizontal="right" vertical="top" wrapText="1" readingOrder="1"/>
    </xf>
    <xf numFmtId="165" fontId="13" fillId="0" borderId="3" xfId="1" applyNumberFormat="1" applyFont="1" applyBorder="1" applyAlignment="1">
      <alignment horizontal="right" vertical="top" wrapText="1" readingOrder="1"/>
    </xf>
    <xf numFmtId="165" fontId="18" fillId="4" borderId="3" xfId="0" applyNumberFormat="1" applyFont="1" applyFill="1" applyBorder="1" applyAlignment="1">
      <alignment horizontal="right" vertical="top" wrapText="1" readingOrder="1"/>
    </xf>
    <xf numFmtId="0" fontId="1" fillId="5" borderId="0" xfId="0" applyFont="1" applyFill="1" applyAlignment="1">
      <alignment vertical="top"/>
    </xf>
    <xf numFmtId="0" fontId="1" fillId="5" borderId="0" xfId="0" applyFont="1" applyFill="1" applyAlignment="1">
      <alignment vertical="top" wrapText="1"/>
    </xf>
    <xf numFmtId="165" fontId="13" fillId="8" borderId="3" xfId="1" applyNumberFormat="1" applyFont="1" applyFill="1" applyBorder="1" applyAlignment="1">
      <alignment horizontal="right" vertical="center" wrapText="1"/>
    </xf>
    <xf numFmtId="0" fontId="13" fillId="8" borderId="3" xfId="0" applyFont="1" applyFill="1" applyBorder="1" applyAlignment="1">
      <alignment horizontal="left" vertical="top" wrapText="1" indent="1" readingOrder="1"/>
    </xf>
    <xf numFmtId="0" fontId="13" fillId="8" borderId="5" xfId="0" applyFont="1" applyFill="1" applyBorder="1" applyAlignment="1">
      <alignment horizontal="left" vertical="top" wrapText="1" indent="1" readingOrder="1"/>
    </xf>
    <xf numFmtId="0" fontId="16" fillId="8" borderId="3" xfId="0" applyFont="1" applyFill="1" applyBorder="1" applyAlignment="1">
      <alignment horizontal="left" vertical="top" wrapText="1" indent="1" readingOrder="1"/>
    </xf>
    <xf numFmtId="165" fontId="13" fillId="8" borderId="3" xfId="1" applyNumberFormat="1" applyFont="1" applyFill="1" applyBorder="1" applyAlignment="1">
      <alignment horizontal="right" vertical="top" wrapText="1" readingOrder="1"/>
    </xf>
    <xf numFmtId="165" fontId="13" fillId="9" borderId="3" xfId="1" applyNumberFormat="1" applyFont="1" applyFill="1" applyBorder="1" applyAlignment="1">
      <alignment horizontal="right" vertical="center" wrapText="1"/>
    </xf>
    <xf numFmtId="0" fontId="13" fillId="9" borderId="3" xfId="0" applyFont="1" applyFill="1" applyBorder="1" applyAlignment="1">
      <alignment horizontal="right" vertical="top" wrapText="1" readingOrder="1"/>
    </xf>
    <xf numFmtId="165" fontId="13" fillId="9" borderId="6" xfId="0" applyNumberFormat="1" applyFont="1" applyFill="1" applyBorder="1" applyAlignment="1">
      <alignment horizontal="right" vertical="top" wrapText="1" readingOrder="1"/>
    </xf>
    <xf numFmtId="165" fontId="13" fillId="9" borderId="3" xfId="0" applyNumberFormat="1" applyFont="1" applyFill="1" applyBorder="1" applyAlignment="1">
      <alignment horizontal="right" vertical="top" wrapText="1" readingOrder="1"/>
    </xf>
    <xf numFmtId="0" fontId="1" fillId="9" borderId="3" xfId="0" applyFont="1" applyFill="1" applyBorder="1" applyAlignment="1">
      <alignment horizontal="right" vertical="top" wrapText="1"/>
    </xf>
    <xf numFmtId="0" fontId="23" fillId="6" borderId="3" xfId="0" applyFont="1" applyFill="1" applyBorder="1" applyAlignment="1">
      <alignment horizontal="left" vertical="center" wrapText="1" readingOrder="1"/>
    </xf>
    <xf numFmtId="0" fontId="23" fillId="8" borderId="3" xfId="0" applyFont="1" applyFill="1" applyBorder="1" applyAlignment="1">
      <alignment horizontal="left" vertical="top" wrapText="1" readingOrder="1"/>
    </xf>
    <xf numFmtId="0" fontId="20" fillId="6" borderId="3" xfId="0" applyFont="1" applyFill="1" applyBorder="1" applyAlignment="1">
      <alignment horizontal="left" vertical="center" wrapText="1" readingOrder="1"/>
    </xf>
    <xf numFmtId="0" fontId="23" fillId="0" borderId="3" xfId="0" applyFont="1" applyBorder="1" applyAlignment="1">
      <alignment horizontal="left" vertical="top" wrapText="1" readingOrder="1"/>
    </xf>
    <xf numFmtId="0" fontId="23" fillId="8" borderId="6" xfId="0" applyFont="1" applyFill="1" applyBorder="1" applyAlignment="1">
      <alignment horizontal="left" vertical="top" wrapText="1" readingOrder="1"/>
    </xf>
    <xf numFmtId="0" fontId="0" fillId="5" borderId="0" xfId="0" applyFont="1" applyFill="1" applyAlignment="1">
      <alignment vertical="top"/>
    </xf>
    <xf numFmtId="0" fontId="0" fillId="5" borderId="0" xfId="0" applyFill="1" applyAlignment="1">
      <alignment vertical="top"/>
    </xf>
    <xf numFmtId="0" fontId="2" fillId="4" borderId="0" xfId="0" applyFont="1" applyFill="1" applyBorder="1" applyAlignment="1">
      <alignment horizontal="left" vertical="top" wrapText="1" readingOrder="1"/>
    </xf>
    <xf numFmtId="0" fontId="2" fillId="6" borderId="0" xfId="0" applyFont="1" applyFill="1" applyBorder="1" applyAlignment="1">
      <alignment horizontal="left" vertical="top" wrapText="1" readingOrder="1"/>
    </xf>
    <xf numFmtId="164" fontId="3" fillId="4" borderId="0" xfId="0" applyNumberFormat="1" applyFont="1" applyFill="1" applyBorder="1" applyAlignment="1">
      <alignment horizontal="right" vertical="top" wrapText="1" readingOrder="1"/>
    </xf>
    <xf numFmtId="0" fontId="2" fillId="3" borderId="2" xfId="0" applyFont="1" applyFill="1" applyBorder="1" applyAlignment="1">
      <alignment vertical="top" wrapText="1" readingOrder="1"/>
    </xf>
    <xf numFmtId="0" fontId="8" fillId="2" borderId="0" xfId="0" applyFont="1" applyFill="1" applyBorder="1" applyAlignment="1">
      <alignment horizontal="left" vertical="top" wrapText="1" indent="2" readingOrder="1"/>
    </xf>
    <xf numFmtId="0" fontId="23" fillId="0" borderId="3" xfId="0" applyFont="1" applyBorder="1" applyAlignment="1">
      <alignment horizontal="left" vertical="top" wrapText="1" indent="1" readingOrder="1"/>
    </xf>
    <xf numFmtId="0" fontId="23" fillId="0" borderId="3" xfId="0" applyFont="1" applyBorder="1" applyAlignment="1">
      <alignment horizontal="left" vertical="center" wrapText="1" indent="1" readingOrder="1"/>
    </xf>
    <xf numFmtId="0" fontId="23" fillId="8" borderId="6" xfId="0" applyFont="1" applyFill="1" applyBorder="1" applyAlignment="1">
      <alignment horizontal="left" vertical="center" wrapText="1" readingOrder="1"/>
    </xf>
    <xf numFmtId="0" fontId="23" fillId="0" borderId="5" xfId="0" applyFont="1" applyBorder="1" applyAlignment="1">
      <alignment horizontal="left" vertical="top" wrapText="1" indent="1" readingOrder="1"/>
    </xf>
    <xf numFmtId="165" fontId="24" fillId="0" borderId="3" xfId="0" applyNumberFormat="1" applyFont="1" applyBorder="1" applyAlignment="1">
      <alignment horizontal="right" vertical="center" wrapText="1"/>
    </xf>
    <xf numFmtId="2" fontId="1" fillId="8" borderId="3" xfId="2" applyNumberFormat="1" applyFont="1" applyFill="1" applyBorder="1" applyAlignment="1">
      <alignment horizontal="center" vertical="top" wrapText="1"/>
    </xf>
    <xf numFmtId="0" fontId="0" fillId="0" borderId="3" xfId="0" applyFont="1" applyBorder="1" applyAlignment="1">
      <alignment horizontal="left" vertical="center" wrapText="1" indent="1"/>
    </xf>
    <xf numFmtId="165" fontId="13" fillId="0" borderId="3" xfId="1" applyNumberFormat="1" applyFont="1" applyBorder="1" applyAlignment="1">
      <alignment horizontal="right" vertical="center" wrapText="1"/>
    </xf>
    <xf numFmtId="165" fontId="13" fillId="0" borderId="3" xfId="0" applyNumberFormat="1" applyFont="1" applyBorder="1" applyAlignment="1">
      <alignment horizontal="right" vertical="center" wrapText="1"/>
    </xf>
    <xf numFmtId="165" fontId="13" fillId="0" borderId="3" xfId="0" applyNumberFormat="1" applyFont="1" applyBorder="1" applyAlignment="1">
      <alignment vertical="center"/>
    </xf>
    <xf numFmtId="165" fontId="25" fillId="0" borderId="3" xfId="1" applyNumberFormat="1" applyFont="1" applyFill="1" applyBorder="1" applyAlignment="1">
      <alignment horizontal="right" vertical="center" wrapText="1"/>
    </xf>
    <xf numFmtId="0" fontId="13" fillId="0" borderId="3" xfId="0" applyFont="1" applyBorder="1" applyAlignment="1">
      <alignment vertical="center" wrapText="1"/>
    </xf>
    <xf numFmtId="10" fontId="25" fillId="0" borderId="3" xfId="1" applyNumberFormat="1" applyFont="1" applyFill="1" applyBorder="1" applyAlignment="1">
      <alignment horizontal="right" vertical="center" wrapText="1"/>
    </xf>
    <xf numFmtId="43" fontId="25" fillId="0" borderId="3" xfId="1" applyNumberFormat="1" applyFont="1" applyFill="1" applyBorder="1" applyAlignment="1">
      <alignment horizontal="right" vertical="center" wrapText="1"/>
    </xf>
    <xf numFmtId="10" fontId="26" fillId="0" borderId="3" xfId="1" applyNumberFormat="1" applyFont="1" applyFill="1" applyBorder="1" applyProtection="1">
      <protection locked="0"/>
    </xf>
    <xf numFmtId="2" fontId="4" fillId="0" borderId="0" xfId="0" applyNumberFormat="1" applyFont="1" applyBorder="1" applyAlignment="1">
      <alignment horizontal="right" vertical="top" wrapText="1" readingOrder="1"/>
    </xf>
    <xf numFmtId="0" fontId="2" fillId="5" borderId="0" xfId="0" applyFont="1" applyFill="1" applyBorder="1" applyAlignment="1">
      <alignment horizontal="right" vertical="top" wrapText="1" readingOrder="1"/>
    </xf>
    <xf numFmtId="0" fontId="1" fillId="0" borderId="0" xfId="0" applyFont="1" applyAlignment="1">
      <alignment vertical="top"/>
    </xf>
    <xf numFmtId="165" fontId="4" fillId="0" borderId="0" xfId="1" applyNumberFormat="1" applyFont="1" applyBorder="1" applyAlignment="1">
      <alignment horizontal="right" vertical="top" wrapText="1" readingOrder="1"/>
    </xf>
    <xf numFmtId="165" fontId="3" fillId="4" borderId="0" xfId="1" applyNumberFormat="1" applyFont="1" applyFill="1" applyBorder="1" applyAlignment="1">
      <alignment horizontal="right" vertical="top" wrapText="1" readingOrder="1"/>
    </xf>
    <xf numFmtId="165" fontId="10" fillId="6" borderId="0" xfId="1" applyNumberFormat="1" applyFont="1" applyFill="1" applyBorder="1" applyAlignment="1">
      <alignment horizontal="right" vertical="top" wrapText="1"/>
    </xf>
    <xf numFmtId="165" fontId="29" fillId="0" borderId="0" xfId="1" applyNumberFormat="1" applyFont="1" applyBorder="1" applyAlignment="1">
      <alignment horizontal="right" vertical="center" wrapText="1"/>
    </xf>
    <xf numFmtId="165" fontId="29" fillId="0" borderId="0" xfId="0" applyNumberFormat="1" applyFont="1" applyBorder="1" applyAlignment="1">
      <alignment horizontal="right" vertical="center" wrapText="1"/>
    </xf>
    <xf numFmtId="165" fontId="28" fillId="0" borderId="0" xfId="1" applyNumberFormat="1" applyFont="1" applyBorder="1" applyAlignment="1">
      <alignment horizontal="right" vertical="center" wrapText="1"/>
    </xf>
    <xf numFmtId="3" fontId="4" fillId="0" borderId="0" xfId="0" applyNumberFormat="1" applyFont="1" applyBorder="1" applyAlignment="1">
      <alignment horizontal="right" vertical="top" wrapText="1" readingOrder="1"/>
    </xf>
    <xf numFmtId="165" fontId="12" fillId="4" borderId="0" xfId="1" applyNumberFormat="1" applyFont="1" applyFill="1" applyBorder="1" applyAlignment="1">
      <alignment horizontal="right" vertical="top" wrapText="1" readingOrder="1"/>
    </xf>
    <xf numFmtId="165" fontId="27" fillId="0" borderId="3" xfId="0" applyNumberFormat="1" applyFont="1" applyBorder="1" applyAlignment="1">
      <alignment horizontal="right" vertical="center" wrapText="1"/>
    </xf>
    <xf numFmtId="2" fontId="3" fillId="0" borderId="1" xfId="0" applyNumberFormat="1" applyFont="1" applyFill="1" applyBorder="1" applyAlignment="1">
      <alignment horizontal="right" vertical="top" wrapText="1" readingOrder="1"/>
    </xf>
    <xf numFmtId="0" fontId="30" fillId="0" borderId="0" xfId="0" applyFont="1" applyBorder="1" applyAlignment="1">
      <alignment horizontal="left" vertical="top" wrapText="1" indent="1" readingOrder="1"/>
    </xf>
    <xf numFmtId="165" fontId="2" fillId="0" borderId="0" xfId="1" applyNumberFormat="1" applyFont="1" applyBorder="1" applyAlignment="1">
      <alignment horizontal="right" vertical="top" wrapText="1" readingOrder="1"/>
    </xf>
    <xf numFmtId="0" fontId="2" fillId="0" borderId="0" xfId="0" applyFont="1" applyBorder="1" applyAlignment="1">
      <alignment horizontal="left" vertical="top" wrapText="1" readingOrder="1"/>
    </xf>
    <xf numFmtId="3" fontId="31" fillId="0" borderId="3" xfId="0" applyNumberFormat="1" applyFont="1" applyBorder="1"/>
    <xf numFmtId="43" fontId="0" fillId="0" borderId="0" xfId="0" applyNumberFormat="1"/>
    <xf numFmtId="165" fontId="0" fillId="0" borderId="0" xfId="0" applyNumberFormat="1" applyAlignment="1">
      <alignment vertical="top"/>
    </xf>
    <xf numFmtId="165" fontId="4" fillId="4" borderId="0" xfId="0" applyNumberFormat="1" applyFont="1" applyFill="1" applyBorder="1" applyAlignment="1">
      <alignment horizontal="right" vertical="top" wrapText="1" readingOrder="1"/>
    </xf>
    <xf numFmtId="165" fontId="1" fillId="0" borderId="0" xfId="1" applyNumberFormat="1" applyFont="1" applyAlignment="1">
      <alignment vertical="top"/>
    </xf>
    <xf numFmtId="3" fontId="31" fillId="0" borderId="3" xfId="0" applyNumberFormat="1" applyFont="1" applyFill="1" applyBorder="1"/>
    <xf numFmtId="0" fontId="32" fillId="0" borderId="3" xfId="0" applyFont="1" applyBorder="1" applyAlignment="1">
      <alignment horizontal="left" vertical="center" wrapText="1" indent="1"/>
    </xf>
    <xf numFmtId="165" fontId="33" fillId="0" borderId="0" xfId="1" applyNumberFormat="1" applyFont="1" applyBorder="1" applyAlignment="1">
      <alignment horizontal="right" vertical="center" wrapText="1"/>
    </xf>
    <xf numFmtId="165" fontId="33" fillId="0" borderId="0" xfId="0" applyNumberFormat="1" applyFont="1" applyBorder="1" applyAlignment="1">
      <alignment horizontal="right" vertical="center" wrapText="1"/>
    </xf>
    <xf numFmtId="165" fontId="4" fillId="0" borderId="0" xfId="1" applyNumberFormat="1" applyFont="1" applyFill="1" applyBorder="1" applyAlignment="1">
      <alignment horizontal="right" vertical="top" wrapText="1" readingOrder="1"/>
    </xf>
    <xf numFmtId="43" fontId="4" fillId="0" borderId="0" xfId="1" applyFont="1" applyBorder="1" applyAlignment="1">
      <alignment horizontal="left" vertical="top" wrapText="1" indent="1" readingOrder="1"/>
    </xf>
    <xf numFmtId="0" fontId="0" fillId="0" borderId="0" xfId="0" applyFont="1" applyAlignment="1">
      <alignment horizontal="left" wrapText="1"/>
    </xf>
  </cellXfs>
  <cellStyles count="4">
    <cellStyle name="Comma" xfId="1" builtinId="3"/>
    <cellStyle name="Comma 14" xf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8952</xdr:colOff>
      <xdr:row>27</xdr:row>
      <xdr:rowOff>8905</xdr:rowOff>
    </xdr:to>
    <xdr:pic>
      <xdr:nvPicPr>
        <xdr:cNvPr id="3" name="Picture 2">
          <a:extLst>
            <a:ext uri="{FF2B5EF4-FFF2-40B4-BE49-F238E27FC236}">
              <a16:creationId xmlns="" xmlns:a16="http://schemas.microsoft.com/office/drawing/2014/main" id="{FAEC55B6-579B-418F-BB2C-0F9B80567440}"/>
            </a:ext>
          </a:extLst>
        </xdr:cNvPr>
        <xdr:cNvPicPr>
          <a:picLocks noChangeAspect="1"/>
        </xdr:cNvPicPr>
      </xdr:nvPicPr>
      <xdr:blipFill>
        <a:blip xmlns:r="http://schemas.openxmlformats.org/officeDocument/2006/relationships" r:embed="rId1" cstate="print"/>
        <a:stretch>
          <a:fillRect/>
        </a:stretch>
      </xdr:blipFill>
      <xdr:spPr>
        <a:xfrm>
          <a:off x="0" y="381000"/>
          <a:ext cx="4580952" cy="49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20Efe/Desktop/FSP%202020-2022%20(Efe)%20-%20Copy/2020%20Revised%20Budget/2020%20BGT%20AMEND/2020%20FSP%20Review/2020%20Budget%20Revised%20Projection/2020%20Rvised%20-%20Final/Revised%202020%20CAPEX%20-%20Review%20-%20DT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LIMIT"/>
      <sheetName val="ISSUES "/>
      <sheetName val="CAPEX"/>
      <sheetName val="Summary"/>
      <sheetName val="Summary (2)"/>
      <sheetName val="Summary (3)"/>
      <sheetName val="Sheet1"/>
    </sheetNames>
    <sheetDataSet>
      <sheetData sheetId="0"/>
      <sheetData sheetId="1"/>
      <sheetData sheetId="2"/>
      <sheetData sheetId="3"/>
      <sheetData sheetId="4"/>
      <sheetData sheetId="5">
        <row r="5">
          <cell r="C5">
            <v>9348779312.2900009</v>
          </cell>
        </row>
        <row r="7">
          <cell r="C7">
            <v>62955671643.080002</v>
          </cell>
        </row>
        <row r="9">
          <cell r="C9">
            <v>865000000</v>
          </cell>
        </row>
        <row r="11">
          <cell r="C11">
            <v>27455060007.029999</v>
          </cell>
        </row>
        <row r="13">
          <cell r="C13">
            <v>26757155380</v>
          </cell>
        </row>
        <row r="15">
          <cell r="C15">
            <v>2500000000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zoomScale="85" zoomScaleNormal="85" workbookViewId="0">
      <selection activeCell="C32" sqref="C32"/>
    </sheetView>
  </sheetViews>
  <sheetFormatPr defaultRowHeight="15" x14ac:dyDescent="0.25"/>
  <cols>
    <col min="1" max="1" width="68.5703125" customWidth="1"/>
  </cols>
  <sheetData>
    <row r="1" spans="1:1" ht="45" x14ac:dyDescent="0.25">
      <c r="A1" s="30" t="s">
        <v>38</v>
      </c>
    </row>
    <row r="29" spans="1:1" ht="30" x14ac:dyDescent="0.25">
      <c r="A29" s="30" t="s">
        <v>41</v>
      </c>
    </row>
    <row r="30" spans="1:1" ht="105" x14ac:dyDescent="0.25">
      <c r="A30" s="30" t="s">
        <v>40</v>
      </c>
    </row>
    <row r="31" spans="1:1" ht="60" x14ac:dyDescent="0.25">
      <c r="A31" s="31" t="s">
        <v>39</v>
      </c>
    </row>
    <row r="32" spans="1:1" ht="30" x14ac:dyDescent="0.25">
      <c r="A32" s="34" t="s">
        <v>56</v>
      </c>
    </row>
    <row r="33" spans="1:1" ht="45" x14ac:dyDescent="0.25">
      <c r="A33" s="35" t="s">
        <v>42</v>
      </c>
    </row>
    <row r="34" spans="1:1" ht="45" x14ac:dyDescent="0.25">
      <c r="A34" s="33" t="s">
        <v>43</v>
      </c>
    </row>
    <row r="36" spans="1:1" x14ac:dyDescent="0.25">
      <c r="A36" s="3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45"/>
  <sheetViews>
    <sheetView topLeftCell="A22" zoomScale="70" zoomScaleNormal="70" workbookViewId="0">
      <selection activeCell="D27" sqref="D27"/>
    </sheetView>
  </sheetViews>
  <sheetFormatPr defaultRowHeight="15" x14ac:dyDescent="0.25"/>
  <cols>
    <col min="1" max="1" width="33" customWidth="1"/>
    <col min="2" max="2" width="26.28515625" bestFit="1" customWidth="1"/>
    <col min="3" max="3" width="25.85546875" bestFit="1" customWidth="1"/>
    <col min="4" max="4" width="25.42578125" bestFit="1" customWidth="1"/>
    <col min="5" max="5" width="33.5703125" customWidth="1"/>
    <col min="7" max="7" width="112.5703125" style="74" customWidth="1"/>
  </cols>
  <sheetData>
    <row r="2" spans="1:7" s="37" customFormat="1" x14ac:dyDescent="0.25">
      <c r="A2" s="36" t="s">
        <v>49</v>
      </c>
      <c r="B2" s="37" t="s">
        <v>19</v>
      </c>
      <c r="C2" s="37" t="s">
        <v>19</v>
      </c>
      <c r="D2" s="37" t="s">
        <v>19</v>
      </c>
      <c r="E2" s="37" t="s">
        <v>19</v>
      </c>
      <c r="G2" s="56" t="s">
        <v>53</v>
      </c>
    </row>
    <row r="3" spans="1:7" s="37" customFormat="1" ht="30" x14ac:dyDescent="0.25">
      <c r="A3" s="38" t="s">
        <v>0</v>
      </c>
      <c r="B3" s="39" t="s">
        <v>1</v>
      </c>
      <c r="C3" s="39" t="s">
        <v>2</v>
      </c>
      <c r="D3" s="40" t="s">
        <v>45</v>
      </c>
      <c r="E3" s="39" t="s">
        <v>46</v>
      </c>
      <c r="G3" s="73"/>
    </row>
    <row r="4" spans="1:7" s="37" customFormat="1" x14ac:dyDescent="0.25">
      <c r="A4" s="41" t="s">
        <v>3</v>
      </c>
      <c r="B4" s="42"/>
      <c r="C4" s="42"/>
      <c r="D4" s="42"/>
      <c r="E4" s="68" t="s">
        <v>51</v>
      </c>
      <c r="G4" s="73"/>
    </row>
    <row r="5" spans="1:7" s="37" customFormat="1" x14ac:dyDescent="0.25">
      <c r="A5" s="43" t="s">
        <v>20</v>
      </c>
      <c r="B5" s="90">
        <v>57</v>
      </c>
      <c r="C5" s="90">
        <v>25</v>
      </c>
      <c r="D5" s="64"/>
      <c r="E5" s="91" t="s">
        <v>82</v>
      </c>
      <c r="G5" s="73"/>
    </row>
    <row r="6" spans="1:7" s="37" customFormat="1" x14ac:dyDescent="0.25">
      <c r="A6" s="43" t="s">
        <v>21</v>
      </c>
      <c r="B6" s="90">
        <v>2.1800000000000002</v>
      </c>
      <c r="C6" s="90">
        <v>1.9</v>
      </c>
      <c r="D6" s="64"/>
      <c r="E6" s="91" t="s">
        <v>83</v>
      </c>
      <c r="G6" s="73"/>
    </row>
    <row r="7" spans="1:7" s="37" customFormat="1" x14ac:dyDescent="0.25">
      <c r="A7" s="43" t="s">
        <v>23</v>
      </c>
      <c r="B7" s="90">
        <v>305</v>
      </c>
      <c r="C7" s="90">
        <v>360</v>
      </c>
      <c r="D7" s="64"/>
      <c r="E7" s="91" t="s">
        <v>84</v>
      </c>
      <c r="G7" s="73"/>
    </row>
    <row r="8" spans="1:7" s="37" customFormat="1" ht="30" x14ac:dyDescent="0.25">
      <c r="A8" s="43" t="s">
        <v>24</v>
      </c>
      <c r="B8" s="92">
        <v>3.5999999999999997E-2</v>
      </c>
      <c r="C8" s="93">
        <v>-4.42</v>
      </c>
      <c r="D8" s="64"/>
      <c r="E8" s="91" t="s">
        <v>85</v>
      </c>
      <c r="G8" s="73"/>
    </row>
    <row r="9" spans="1:7" s="37" customFormat="1" ht="30" x14ac:dyDescent="0.25">
      <c r="A9" s="43" t="s">
        <v>25</v>
      </c>
      <c r="B9" s="92">
        <v>0.1036</v>
      </c>
      <c r="C9" s="94">
        <v>0.14130000000000001</v>
      </c>
      <c r="D9" s="64"/>
      <c r="E9" s="91" t="s">
        <v>86</v>
      </c>
      <c r="G9" s="73"/>
    </row>
    <row r="10" spans="1:7" s="37" customFormat="1" ht="24" customHeight="1" x14ac:dyDescent="0.25">
      <c r="A10" s="81" t="s">
        <v>80</v>
      </c>
      <c r="B10" s="92">
        <v>0.34</v>
      </c>
      <c r="C10" s="92">
        <v>0.27</v>
      </c>
      <c r="D10" s="64"/>
      <c r="E10" s="91" t="s">
        <v>87</v>
      </c>
      <c r="G10" s="73" t="s">
        <v>55</v>
      </c>
    </row>
    <row r="11" spans="1:7" s="37" customFormat="1" x14ac:dyDescent="0.25">
      <c r="A11" s="45" t="s">
        <v>71</v>
      </c>
      <c r="B11" s="52" t="s">
        <v>57</v>
      </c>
      <c r="C11" s="52" t="s">
        <v>57</v>
      </c>
      <c r="D11" s="53"/>
      <c r="E11" s="70" t="s">
        <v>51</v>
      </c>
      <c r="G11" s="73" t="s">
        <v>79</v>
      </c>
    </row>
    <row r="12" spans="1:7" s="37" customFormat="1" x14ac:dyDescent="0.25">
      <c r="A12" s="45" t="s">
        <v>70</v>
      </c>
      <c r="B12" s="52">
        <f>SUM(B13:B20)</f>
        <v>348926781658.99725</v>
      </c>
      <c r="C12" s="52">
        <f>SUM(C13:C20)</f>
        <v>270830612056.68002</v>
      </c>
      <c r="D12" s="53"/>
      <c r="E12" s="70" t="s">
        <v>51</v>
      </c>
      <c r="G12" s="73" t="s">
        <v>59</v>
      </c>
    </row>
    <row r="13" spans="1:7" s="37" customFormat="1" ht="30" x14ac:dyDescent="0.25">
      <c r="A13" s="46" t="s">
        <v>50</v>
      </c>
      <c r="B13" s="87">
        <v>49507145023.317749</v>
      </c>
      <c r="C13" s="89">
        <v>31614008516.339996</v>
      </c>
      <c r="D13" s="65"/>
      <c r="E13" s="91" t="s">
        <v>88</v>
      </c>
      <c r="G13" s="56" t="s">
        <v>62</v>
      </c>
    </row>
    <row r="14" spans="1:7" s="37" customFormat="1" x14ac:dyDescent="0.25">
      <c r="A14" s="44" t="s">
        <v>4</v>
      </c>
      <c r="B14" s="87">
        <v>198897998094.18225</v>
      </c>
      <c r="C14" s="88">
        <v>130800733133.67001</v>
      </c>
      <c r="D14" s="65"/>
      <c r="E14" s="91" t="s">
        <v>89</v>
      </c>
      <c r="G14" s="56" t="s">
        <v>62</v>
      </c>
    </row>
    <row r="15" spans="1:7" s="37" customFormat="1" ht="30" x14ac:dyDescent="0.25">
      <c r="A15" s="44" t="s">
        <v>5</v>
      </c>
      <c r="B15" s="58" t="s">
        <v>57</v>
      </c>
      <c r="C15" s="58">
        <v>12061195850</v>
      </c>
      <c r="D15" s="65"/>
      <c r="E15" s="69" t="s">
        <v>51</v>
      </c>
      <c r="G15" s="73"/>
    </row>
    <row r="16" spans="1:7" s="37" customFormat="1" x14ac:dyDescent="0.25">
      <c r="A16" s="44" t="s">
        <v>6</v>
      </c>
      <c r="B16" s="87">
        <v>22958761951</v>
      </c>
      <c r="C16" s="88">
        <v>14913079084.389999</v>
      </c>
      <c r="D16" s="65"/>
      <c r="E16" s="91" t="s">
        <v>90</v>
      </c>
      <c r="G16" s="73"/>
    </row>
    <row r="17" spans="1:7" s="37" customFormat="1" x14ac:dyDescent="0.25">
      <c r="A17" s="44" t="s">
        <v>7</v>
      </c>
      <c r="B17" s="87">
        <v>71012876590.497253</v>
      </c>
      <c r="C17" s="88">
        <v>46861284704.690002</v>
      </c>
      <c r="D17" s="65"/>
      <c r="E17" s="91" t="s">
        <v>91</v>
      </c>
      <c r="G17" s="73"/>
    </row>
    <row r="18" spans="1:7" s="37" customFormat="1" x14ac:dyDescent="0.25">
      <c r="A18" s="44" t="s">
        <v>8</v>
      </c>
      <c r="B18" s="87">
        <v>2550000000</v>
      </c>
      <c r="C18" s="88">
        <v>6000000000</v>
      </c>
      <c r="D18" s="65"/>
      <c r="E18" s="91" t="s">
        <v>93</v>
      </c>
      <c r="G18" s="73"/>
    </row>
    <row r="19" spans="1:7" s="37" customFormat="1" x14ac:dyDescent="0.25">
      <c r="A19" s="44" t="s">
        <v>9</v>
      </c>
      <c r="B19" s="87">
        <v>4000000000</v>
      </c>
      <c r="C19" s="88">
        <v>8699953861</v>
      </c>
      <c r="D19" s="65"/>
      <c r="E19" s="91" t="s">
        <v>94</v>
      </c>
      <c r="G19" s="73"/>
    </row>
    <row r="20" spans="1:7" s="37" customFormat="1" x14ac:dyDescent="0.25">
      <c r="A20" s="83" t="s">
        <v>81</v>
      </c>
      <c r="B20" s="54" t="s">
        <v>58</v>
      </c>
      <c r="C20" s="88">
        <v>19880356906.589996</v>
      </c>
      <c r="D20" s="65"/>
      <c r="E20" s="91" t="s">
        <v>92</v>
      </c>
      <c r="G20" s="73" t="s">
        <v>55</v>
      </c>
    </row>
    <row r="21" spans="1:7" s="37" customFormat="1" x14ac:dyDescent="0.25">
      <c r="A21" s="45" t="s">
        <v>72</v>
      </c>
      <c r="B21" s="52">
        <f>SUM(B22,B27)</f>
        <v>368106466477.56</v>
      </c>
      <c r="C21" s="52">
        <f>SUM(C22,C27)</f>
        <v>273820018913.41998</v>
      </c>
      <c r="D21" s="53">
        <f>SUM(D22,D27)</f>
        <v>57618879864.600365</v>
      </c>
      <c r="E21" s="70" t="s">
        <v>51</v>
      </c>
      <c r="G21" s="73" t="s">
        <v>59</v>
      </c>
    </row>
    <row r="22" spans="1:7" s="37" customFormat="1" x14ac:dyDescent="0.25">
      <c r="A22" s="47" t="s">
        <v>10</v>
      </c>
      <c r="B22" s="58">
        <f>SUM(B23:B25)</f>
        <v>144785557123.56</v>
      </c>
      <c r="C22" s="58">
        <f t="shared" ref="C22" si="0">SUM(C23:C25)</f>
        <v>127329019281.42</v>
      </c>
      <c r="D22" s="58">
        <f>SUM(D23:D24)</f>
        <v>16372278110.75</v>
      </c>
      <c r="E22" s="69" t="s">
        <v>51</v>
      </c>
      <c r="G22" s="56" t="s">
        <v>63</v>
      </c>
    </row>
    <row r="23" spans="1:7" s="37" customFormat="1" ht="30" x14ac:dyDescent="0.25">
      <c r="A23" s="44" t="s">
        <v>11</v>
      </c>
      <c r="B23" s="87">
        <v>83959405755</v>
      </c>
      <c r="C23" s="88">
        <v>83959405755</v>
      </c>
      <c r="D23" s="87">
        <v>13905001548</v>
      </c>
      <c r="E23" s="72" t="s">
        <v>51</v>
      </c>
      <c r="G23" s="56" t="s">
        <v>54</v>
      </c>
    </row>
    <row r="24" spans="1:7" s="37" customFormat="1" x14ac:dyDescent="0.25">
      <c r="A24" s="44" t="s">
        <v>12</v>
      </c>
      <c r="B24" s="87">
        <v>60826151368.559998</v>
      </c>
      <c r="C24" s="88">
        <v>43369613526.419998</v>
      </c>
      <c r="D24" s="87">
        <v>2467276562.75</v>
      </c>
      <c r="E24" s="72" t="s">
        <v>51</v>
      </c>
      <c r="G24" s="56" t="s">
        <v>54</v>
      </c>
    </row>
    <row r="25" spans="1:7" s="37" customFormat="1" ht="45" x14ac:dyDescent="0.25">
      <c r="A25" s="43" t="s">
        <v>13</v>
      </c>
      <c r="B25" s="58" t="s">
        <v>57</v>
      </c>
      <c r="C25" s="58" t="s">
        <v>57</v>
      </c>
      <c r="D25" s="63"/>
      <c r="E25" s="69" t="s">
        <v>51</v>
      </c>
      <c r="G25" s="73" t="s">
        <v>69</v>
      </c>
    </row>
    <row r="26" spans="1:7" s="37" customFormat="1" ht="30" x14ac:dyDescent="0.25">
      <c r="A26" s="80" t="s">
        <v>95</v>
      </c>
      <c r="B26" s="87">
        <v>27368927191</v>
      </c>
      <c r="C26" s="88">
        <v>25368927191</v>
      </c>
      <c r="D26" s="87">
        <v>1200000000</v>
      </c>
      <c r="E26" s="69" t="s">
        <v>61</v>
      </c>
      <c r="G26" s="73" t="s">
        <v>55</v>
      </c>
    </row>
    <row r="27" spans="1:7" s="37" customFormat="1" ht="18.75" x14ac:dyDescent="0.25">
      <c r="A27" s="48" t="s">
        <v>14</v>
      </c>
      <c r="B27" s="58">
        <v>223320909354</v>
      </c>
      <c r="C27" s="58">
        <v>146490999632</v>
      </c>
      <c r="D27" s="106">
        <v>41246601753.850365</v>
      </c>
      <c r="E27" s="82" t="s">
        <v>96</v>
      </c>
      <c r="G27" s="56" t="s">
        <v>54</v>
      </c>
    </row>
    <row r="28" spans="1:7" s="37" customFormat="1" ht="18.75" x14ac:dyDescent="0.25">
      <c r="A28" s="86" t="s">
        <v>99</v>
      </c>
      <c r="B28" s="87">
        <v>12433527399.78824</v>
      </c>
      <c r="C28" s="58"/>
      <c r="D28" s="84"/>
      <c r="E28" s="82"/>
      <c r="G28" s="56"/>
    </row>
    <row r="29" spans="1:7" s="37" customFormat="1" ht="18.75" x14ac:dyDescent="0.25">
      <c r="A29" s="86" t="s">
        <v>100</v>
      </c>
      <c r="B29" s="87">
        <v>113215700294.59102</v>
      </c>
      <c r="C29" s="58"/>
      <c r="D29" s="84"/>
      <c r="E29" s="82"/>
      <c r="G29" s="56"/>
    </row>
    <row r="30" spans="1:7" s="37" customFormat="1" ht="18.75" x14ac:dyDescent="0.25">
      <c r="A30" s="86" t="s">
        <v>101</v>
      </c>
      <c r="B30" s="87">
        <v>1901703128</v>
      </c>
      <c r="C30" s="58"/>
      <c r="D30" s="84"/>
      <c r="E30" s="82"/>
      <c r="G30" s="56"/>
    </row>
    <row r="31" spans="1:7" s="37" customFormat="1" ht="18.75" x14ac:dyDescent="0.25">
      <c r="A31" s="86" t="s">
        <v>102</v>
      </c>
      <c r="B31" s="87">
        <v>43714320016.07</v>
      </c>
      <c r="C31" s="58"/>
      <c r="D31" s="84"/>
      <c r="E31" s="82"/>
      <c r="G31" s="56"/>
    </row>
    <row r="32" spans="1:7" s="37" customFormat="1" ht="18.75" x14ac:dyDescent="0.25">
      <c r="A32" s="86" t="s">
        <v>103</v>
      </c>
      <c r="B32" s="87">
        <v>49055658515.562759</v>
      </c>
      <c r="C32" s="58"/>
      <c r="D32" s="84"/>
      <c r="E32" s="82"/>
      <c r="G32" s="56"/>
    </row>
    <row r="33" spans="1:7" s="37" customFormat="1" x14ac:dyDescent="0.25">
      <c r="A33" s="86" t="s">
        <v>104</v>
      </c>
      <c r="B33" s="87">
        <v>3000000000</v>
      </c>
      <c r="C33" s="54" t="s">
        <v>58</v>
      </c>
      <c r="D33" s="54" t="s">
        <v>58</v>
      </c>
      <c r="E33" s="69" t="s">
        <v>61</v>
      </c>
      <c r="G33" s="73" t="s">
        <v>55</v>
      </c>
    </row>
    <row r="34" spans="1:7" s="37" customFormat="1" x14ac:dyDescent="0.25">
      <c r="A34" s="45" t="s">
        <v>73</v>
      </c>
      <c r="B34" s="52">
        <f>B12-B21</f>
        <v>-19179684818.562744</v>
      </c>
      <c r="C34" s="52">
        <f>C12-C21</f>
        <v>-2989406856.7399597</v>
      </c>
      <c r="D34" s="53"/>
      <c r="E34" s="70"/>
      <c r="G34" s="73" t="s">
        <v>64</v>
      </c>
    </row>
    <row r="35" spans="1:7" s="37" customFormat="1" x14ac:dyDescent="0.25">
      <c r="A35" s="45" t="s">
        <v>74</v>
      </c>
      <c r="B35" s="55">
        <f>SUM(B36:B40)</f>
        <v>46548612010</v>
      </c>
      <c r="C35" s="55">
        <f>SUM(C36:C40)</f>
        <v>40419529898</v>
      </c>
      <c r="D35" s="55"/>
      <c r="E35" s="70" t="s">
        <v>51</v>
      </c>
      <c r="G35" s="73" t="s">
        <v>65</v>
      </c>
    </row>
    <row r="36" spans="1:7" s="37" customFormat="1" x14ac:dyDescent="0.25">
      <c r="A36" s="59" t="s">
        <v>15</v>
      </c>
      <c r="B36" s="58" t="s">
        <v>57</v>
      </c>
      <c r="C36" s="58" t="s">
        <v>57</v>
      </c>
      <c r="D36" s="66"/>
      <c r="E36" s="71" t="s">
        <v>51</v>
      </c>
      <c r="G36" s="73"/>
    </row>
    <row r="37" spans="1:7" s="37" customFormat="1" x14ac:dyDescent="0.25">
      <c r="A37" s="60" t="s">
        <v>52</v>
      </c>
      <c r="B37" s="87">
        <v>46548612010</v>
      </c>
      <c r="C37" s="87">
        <v>20950504344</v>
      </c>
      <c r="D37" s="65"/>
      <c r="E37" s="71" t="s">
        <v>97</v>
      </c>
      <c r="G37" s="73"/>
    </row>
    <row r="38" spans="1:7" s="37" customFormat="1" x14ac:dyDescent="0.25">
      <c r="A38" s="60" t="s">
        <v>17</v>
      </c>
      <c r="B38" s="58" t="s">
        <v>57</v>
      </c>
      <c r="C38" s="87">
        <v>19469025554</v>
      </c>
      <c r="D38" s="65"/>
      <c r="E38" s="71" t="s">
        <v>98</v>
      </c>
      <c r="G38" s="73"/>
    </row>
    <row r="39" spans="1:7" s="37" customFormat="1" x14ac:dyDescent="0.25">
      <c r="A39" s="60" t="s">
        <v>68</v>
      </c>
      <c r="B39" s="58" t="s">
        <v>57</v>
      </c>
      <c r="C39" s="58" t="s">
        <v>57</v>
      </c>
      <c r="D39" s="65"/>
      <c r="E39" s="71" t="s">
        <v>51</v>
      </c>
      <c r="G39" s="73"/>
    </row>
    <row r="40" spans="1:7" s="37" customFormat="1" ht="30" x14ac:dyDescent="0.25">
      <c r="A40" s="61" t="s">
        <v>44</v>
      </c>
      <c r="B40" s="62" t="s">
        <v>58</v>
      </c>
      <c r="C40" s="62" t="s">
        <v>58</v>
      </c>
      <c r="D40" s="66"/>
      <c r="E40" s="69" t="s">
        <v>61</v>
      </c>
      <c r="G40" s="73" t="s">
        <v>67</v>
      </c>
    </row>
    <row r="41" spans="1:7" s="37" customFormat="1" x14ac:dyDescent="0.25">
      <c r="A41" s="45" t="s">
        <v>75</v>
      </c>
      <c r="B41" s="55">
        <f>-(B34+B35)</f>
        <v>-27368927191.437256</v>
      </c>
      <c r="C41" s="55">
        <f t="shared" ref="C41" si="1">-(C34+C35)</f>
        <v>-37430123041.26004</v>
      </c>
      <c r="D41" s="55"/>
      <c r="E41" s="70" t="s">
        <v>51</v>
      </c>
      <c r="G41" s="73" t="s">
        <v>66</v>
      </c>
    </row>
    <row r="42" spans="1:7" s="37" customFormat="1" x14ac:dyDescent="0.25">
      <c r="A42" s="49" t="s">
        <v>22</v>
      </c>
      <c r="B42" s="50"/>
      <c r="C42" s="50"/>
      <c r="D42" s="50"/>
      <c r="E42" s="70"/>
      <c r="G42" s="73"/>
    </row>
    <row r="43" spans="1:7" s="37" customFormat="1" ht="45" x14ac:dyDescent="0.25">
      <c r="A43" s="43" t="s">
        <v>31</v>
      </c>
      <c r="B43" s="67"/>
      <c r="C43" s="67"/>
      <c r="D43" s="85">
        <f>100*D21/C21</f>
        <v>21.042610431934509</v>
      </c>
      <c r="E43" s="71" t="s">
        <v>51</v>
      </c>
      <c r="G43" s="57" t="s">
        <v>60</v>
      </c>
    </row>
    <row r="44" spans="1:7" s="37" customFormat="1" x14ac:dyDescent="0.25">
      <c r="A44" s="51" t="s">
        <v>47</v>
      </c>
      <c r="B44" s="54" t="s">
        <v>58</v>
      </c>
      <c r="C44" s="54" t="s">
        <v>58</v>
      </c>
      <c r="D44" s="54" t="s">
        <v>58</v>
      </c>
      <c r="E44" s="69" t="s">
        <v>61</v>
      </c>
      <c r="G44" s="73" t="s">
        <v>55</v>
      </c>
    </row>
    <row r="45" spans="1:7" s="37" customFormat="1" ht="81" customHeight="1" x14ac:dyDescent="0.25">
      <c r="A45" s="122" t="s">
        <v>48</v>
      </c>
      <c r="B45" s="122"/>
      <c r="C45" s="122"/>
      <c r="D45" s="122"/>
      <c r="E45" s="122"/>
      <c r="G45" s="73"/>
    </row>
  </sheetData>
  <mergeCells count="1">
    <mergeCell ref="A45:E4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52"/>
  <sheetViews>
    <sheetView tabSelected="1" view="pageBreakPreview" zoomScaleNormal="80" zoomScaleSheetLayoutView="100" workbookViewId="0">
      <pane xSplit="1" ySplit="4" topLeftCell="B5" activePane="bottomRight" state="frozen"/>
      <selection pane="topRight" activeCell="B1" sqref="B1"/>
      <selection pane="bottomLeft" activeCell="A5" sqref="A5"/>
      <selection pane="bottomRight" activeCell="C36" sqref="C36"/>
    </sheetView>
  </sheetViews>
  <sheetFormatPr defaultRowHeight="15" x14ac:dyDescent="0.25"/>
  <cols>
    <col min="1" max="1" width="37.5703125" customWidth="1"/>
    <col min="2" max="2" width="19.42578125" bestFit="1" customWidth="1"/>
    <col min="3" max="3" width="24.5703125" bestFit="1" customWidth="1"/>
    <col min="4" max="4" width="21.7109375" bestFit="1" customWidth="1"/>
    <col min="5" max="5" width="27.140625" customWidth="1"/>
    <col min="6" max="6" width="21.42578125" customWidth="1"/>
    <col min="7" max="7" width="31.140625" customWidth="1"/>
    <col min="9" max="9" width="27.85546875" customWidth="1"/>
  </cols>
  <sheetData>
    <row r="1" spans="1:7" x14ac:dyDescent="0.25">
      <c r="A1" t="s">
        <v>109</v>
      </c>
    </row>
    <row r="2" spans="1:7" ht="30" customHeight="1" x14ac:dyDescent="0.25">
      <c r="A2" s="20" t="s">
        <v>49</v>
      </c>
      <c r="B2" s="1" t="s">
        <v>19</v>
      </c>
      <c r="C2" s="1" t="s">
        <v>19</v>
      </c>
      <c r="D2" s="1" t="s">
        <v>19</v>
      </c>
      <c r="E2" s="1" t="s">
        <v>19</v>
      </c>
    </row>
    <row r="3" spans="1:7" s="2" customFormat="1" ht="49.5" customHeight="1" x14ac:dyDescent="0.25">
      <c r="A3" s="78" t="s">
        <v>0</v>
      </c>
      <c r="B3" s="22" t="s">
        <v>34</v>
      </c>
      <c r="C3" s="22" t="s">
        <v>35</v>
      </c>
      <c r="D3" s="19" t="s">
        <v>18</v>
      </c>
      <c r="E3" s="22" t="s">
        <v>37</v>
      </c>
      <c r="F3" s="97"/>
      <c r="G3" s="97"/>
    </row>
    <row r="4" spans="1:7" s="3" customFormat="1" ht="21" customHeight="1" x14ac:dyDescent="0.25">
      <c r="A4" s="8" t="s">
        <v>3</v>
      </c>
      <c r="B4" s="23"/>
      <c r="C4" s="23"/>
      <c r="D4" s="23"/>
      <c r="E4" s="16" t="s">
        <v>36</v>
      </c>
    </row>
    <row r="5" spans="1:7" s="2" customFormat="1" x14ac:dyDescent="0.25">
      <c r="A5" s="10" t="s">
        <v>20</v>
      </c>
      <c r="B5" s="5">
        <v>57</v>
      </c>
      <c r="C5" s="5">
        <v>25</v>
      </c>
      <c r="D5" s="6"/>
      <c r="E5" s="4" t="s">
        <v>116</v>
      </c>
      <c r="F5" s="5"/>
      <c r="G5" s="5"/>
    </row>
    <row r="6" spans="1:7" s="2" customFormat="1" x14ac:dyDescent="0.25">
      <c r="A6" s="10" t="s">
        <v>21</v>
      </c>
      <c r="B6" s="5">
        <v>2.1800000000000002</v>
      </c>
      <c r="C6" s="5">
        <v>1.9</v>
      </c>
      <c r="D6" s="6"/>
      <c r="E6" s="4" t="s">
        <v>116</v>
      </c>
      <c r="F6" s="5"/>
      <c r="G6" s="5"/>
    </row>
    <row r="7" spans="1:7" s="2" customFormat="1" x14ac:dyDescent="0.25">
      <c r="A7" s="10" t="s">
        <v>23</v>
      </c>
      <c r="B7" s="5">
        <v>305</v>
      </c>
      <c r="C7" s="5">
        <v>360</v>
      </c>
      <c r="D7" s="6"/>
      <c r="E7" s="4" t="s">
        <v>116</v>
      </c>
      <c r="F7" s="5"/>
      <c r="G7" s="5"/>
    </row>
    <row r="8" spans="1:7" s="2" customFormat="1" ht="24" x14ac:dyDescent="0.25">
      <c r="A8" s="10" t="s">
        <v>24</v>
      </c>
      <c r="B8" s="95">
        <v>3.6</v>
      </c>
      <c r="C8" s="5">
        <v>-4.42</v>
      </c>
      <c r="D8" s="6"/>
      <c r="E8" s="4" t="s">
        <v>116</v>
      </c>
      <c r="F8" s="5"/>
      <c r="G8" s="5"/>
    </row>
    <row r="9" spans="1:7" s="2" customFormat="1" ht="24" x14ac:dyDescent="0.25">
      <c r="A9" s="10" t="s">
        <v>25</v>
      </c>
      <c r="B9" s="5">
        <v>10.32</v>
      </c>
      <c r="C9" s="5">
        <v>14.13</v>
      </c>
      <c r="D9" s="6"/>
      <c r="E9" s="4" t="s">
        <v>116</v>
      </c>
      <c r="F9" s="5"/>
      <c r="G9" s="5"/>
    </row>
    <row r="10" spans="1:7" s="97" customFormat="1" x14ac:dyDescent="0.25">
      <c r="A10" s="10" t="s">
        <v>80</v>
      </c>
      <c r="B10" s="95">
        <v>34</v>
      </c>
      <c r="C10" s="95">
        <v>27</v>
      </c>
      <c r="D10" s="96"/>
      <c r="E10" s="4" t="s">
        <v>116</v>
      </c>
      <c r="F10" s="95"/>
      <c r="G10" s="95"/>
    </row>
    <row r="11" spans="1:7" s="2" customFormat="1" x14ac:dyDescent="0.25">
      <c r="A11" s="75" t="s">
        <v>71</v>
      </c>
      <c r="B11" s="77">
        <v>0</v>
      </c>
      <c r="C11" s="99">
        <v>5879335115</v>
      </c>
      <c r="D11" s="25"/>
      <c r="E11" s="4">
        <v>3.1</v>
      </c>
      <c r="F11" s="77"/>
      <c r="G11" s="77"/>
    </row>
    <row r="12" spans="1:7" s="2" customFormat="1" x14ac:dyDescent="0.25">
      <c r="A12" s="75" t="s">
        <v>70</v>
      </c>
      <c r="B12" s="99">
        <f>SUM(B13:B20)</f>
        <v>348926781658</v>
      </c>
      <c r="C12" s="99">
        <f>SUM(C13:C20)</f>
        <v>255699863305</v>
      </c>
      <c r="D12" s="25"/>
      <c r="E12" s="23"/>
      <c r="F12" s="99"/>
      <c r="G12" s="99"/>
    </row>
    <row r="13" spans="1:7" s="2" customFormat="1" ht="24" x14ac:dyDescent="0.25">
      <c r="A13" s="10" t="s">
        <v>27</v>
      </c>
      <c r="B13" s="98">
        <v>49507145023</v>
      </c>
      <c r="C13" s="98">
        <v>31614008516</v>
      </c>
      <c r="D13" s="6"/>
      <c r="E13" s="4">
        <v>3.2</v>
      </c>
      <c r="F13" s="98"/>
      <c r="G13" s="98"/>
    </row>
    <row r="14" spans="1:7" s="2" customFormat="1" x14ac:dyDescent="0.25">
      <c r="A14" s="10" t="s">
        <v>4</v>
      </c>
      <c r="B14" s="98">
        <v>198897998094</v>
      </c>
      <c r="C14" s="98">
        <v>121720761134</v>
      </c>
      <c r="D14" s="6"/>
      <c r="E14" s="4">
        <v>3.3</v>
      </c>
      <c r="F14" s="98"/>
      <c r="G14" s="98"/>
    </row>
    <row r="15" spans="1:7" s="2" customFormat="1" ht="24" x14ac:dyDescent="0.25">
      <c r="A15" s="10" t="s">
        <v>5</v>
      </c>
      <c r="B15" s="17"/>
      <c r="C15" s="98">
        <v>12061195850</v>
      </c>
      <c r="D15" s="6"/>
      <c r="E15" s="4">
        <v>3.4</v>
      </c>
      <c r="F15" s="98"/>
      <c r="G15" s="98"/>
    </row>
    <row r="16" spans="1:7" s="2" customFormat="1" x14ac:dyDescent="0.25">
      <c r="A16" s="10" t="s">
        <v>6</v>
      </c>
      <c r="B16" s="98">
        <v>22958761951</v>
      </c>
      <c r="C16" s="98">
        <v>14913079084</v>
      </c>
      <c r="D16" s="6"/>
      <c r="E16" s="4">
        <v>3.5</v>
      </c>
      <c r="F16" s="98"/>
      <c r="G16" s="98"/>
    </row>
    <row r="17" spans="1:9" s="2" customFormat="1" x14ac:dyDescent="0.25">
      <c r="A17" s="10" t="s">
        <v>7</v>
      </c>
      <c r="B17" s="98">
        <v>71012876590</v>
      </c>
      <c r="C17" s="98">
        <v>49255129890</v>
      </c>
      <c r="D17" s="6"/>
      <c r="E17" s="4">
        <v>3.6</v>
      </c>
      <c r="F17" s="98"/>
      <c r="G17" s="98"/>
      <c r="I17" s="113">
        <f>C12+C11+C20+C42+C43</f>
        <v>293734587354</v>
      </c>
    </row>
    <row r="18" spans="1:9" s="2" customFormat="1" x14ac:dyDescent="0.25">
      <c r="A18" s="10" t="s">
        <v>8</v>
      </c>
      <c r="B18" s="98">
        <v>2550000000</v>
      </c>
      <c r="C18" s="98">
        <v>6000000000</v>
      </c>
      <c r="D18" s="6"/>
      <c r="E18" s="4">
        <v>3.7</v>
      </c>
      <c r="F18" s="98"/>
      <c r="G18" s="98"/>
    </row>
    <row r="19" spans="1:9" s="2" customFormat="1" x14ac:dyDescent="0.25">
      <c r="A19" s="10" t="s">
        <v>9</v>
      </c>
      <c r="B19" s="98">
        <v>4000000000</v>
      </c>
      <c r="C19" s="98">
        <v>8732997861</v>
      </c>
      <c r="E19" s="4">
        <v>3.8</v>
      </c>
      <c r="F19" s="98"/>
      <c r="G19" s="98"/>
    </row>
    <row r="20" spans="1:9" s="7" customFormat="1" ht="12" x14ac:dyDescent="0.25">
      <c r="A20" s="10" t="s">
        <v>107</v>
      </c>
      <c r="C20" s="98">
        <v>11402690970</v>
      </c>
      <c r="D20" s="6"/>
      <c r="E20" s="4">
        <v>3.9</v>
      </c>
      <c r="F20" s="98"/>
      <c r="G20" s="98"/>
    </row>
    <row r="21" spans="1:9" s="9" customFormat="1" ht="12" x14ac:dyDescent="0.25">
      <c r="A21" s="76" t="s">
        <v>72</v>
      </c>
      <c r="B21" s="100">
        <f>B22+B32</f>
        <v>395475393669.56</v>
      </c>
      <c r="C21" s="100">
        <f>C22+C32</f>
        <v>282331896385.40002</v>
      </c>
      <c r="D21" s="100">
        <f>D22+D32</f>
        <v>49802565564</v>
      </c>
      <c r="E21" s="16"/>
      <c r="F21" s="100"/>
      <c r="G21" s="100"/>
    </row>
    <row r="22" spans="1:9" s="2" customFormat="1" x14ac:dyDescent="0.25">
      <c r="A22" s="15" t="s">
        <v>32</v>
      </c>
      <c r="B22" s="98">
        <f>SUM(B23:B25)</f>
        <v>172154484314.56</v>
      </c>
      <c r="C22" s="98">
        <f>SUM(C23:C25)</f>
        <v>152450230043</v>
      </c>
      <c r="D22" s="98">
        <f>SUM(D23:D25)</f>
        <v>7733200146</v>
      </c>
      <c r="E22" s="4" t="s">
        <v>117</v>
      </c>
      <c r="F22" s="98"/>
      <c r="G22" s="98"/>
    </row>
    <row r="23" spans="1:9" s="2" customFormat="1" x14ac:dyDescent="0.25">
      <c r="A23" s="12" t="s">
        <v>11</v>
      </c>
      <c r="B23" s="98">
        <v>83959405755</v>
      </c>
      <c r="C23" s="98">
        <v>82891689326</v>
      </c>
      <c r="D23" s="103">
        <v>6222700146</v>
      </c>
      <c r="E23" s="4">
        <v>4.0999999999999996</v>
      </c>
      <c r="F23" s="98"/>
      <c r="G23" s="98"/>
    </row>
    <row r="24" spans="1:9" s="2" customFormat="1" x14ac:dyDescent="0.25">
      <c r="A24" s="12" t="s">
        <v>12</v>
      </c>
      <c r="B24" s="101">
        <v>60826151368.559998</v>
      </c>
      <c r="C24" s="98">
        <v>44189613526</v>
      </c>
      <c r="D24" s="101">
        <f>310500000</f>
        <v>310500000</v>
      </c>
      <c r="E24" s="4">
        <v>4.2</v>
      </c>
      <c r="F24" s="102"/>
      <c r="G24" s="102"/>
    </row>
    <row r="25" spans="1:9" s="97" customFormat="1" ht="37.5" customHeight="1" x14ac:dyDescent="0.25">
      <c r="A25" s="117" t="s">
        <v>105</v>
      </c>
      <c r="B25" s="118">
        <f>SUM(B26:B31)</f>
        <v>27368927191</v>
      </c>
      <c r="C25" s="118">
        <f>SUM(C26:C31)</f>
        <v>25368927191</v>
      </c>
      <c r="D25" s="118">
        <v>1200000000</v>
      </c>
      <c r="E25" s="110">
        <v>4.3</v>
      </c>
      <c r="F25" s="119"/>
      <c r="G25" s="119"/>
    </row>
    <row r="26" spans="1:9" s="97" customFormat="1" ht="19.5" customHeight="1" x14ac:dyDescent="0.25">
      <c r="A26" s="10" t="s">
        <v>110</v>
      </c>
      <c r="B26" s="101">
        <v>467230932</v>
      </c>
      <c r="C26" s="101">
        <v>467230932</v>
      </c>
      <c r="D26" s="118"/>
      <c r="E26" s="110">
        <v>4.3</v>
      </c>
      <c r="F26" s="119"/>
      <c r="G26" s="119"/>
    </row>
    <row r="27" spans="1:9" s="97" customFormat="1" ht="42" customHeight="1" x14ac:dyDescent="0.25">
      <c r="A27" s="10" t="s">
        <v>115</v>
      </c>
      <c r="B27" s="101">
        <v>7800000000</v>
      </c>
      <c r="C27" s="101">
        <v>7800000000</v>
      </c>
      <c r="D27" s="101">
        <v>1200000000</v>
      </c>
      <c r="E27" s="110">
        <v>4.3</v>
      </c>
      <c r="F27" s="119"/>
      <c r="G27" s="119"/>
    </row>
    <row r="28" spans="1:9" s="97" customFormat="1" ht="20.25" customHeight="1" x14ac:dyDescent="0.25">
      <c r="A28" s="10" t="s">
        <v>111</v>
      </c>
      <c r="B28" s="101">
        <v>5008000000</v>
      </c>
      <c r="C28" s="101">
        <v>5008000000</v>
      </c>
      <c r="D28" s="118"/>
      <c r="E28" s="110">
        <v>4.3</v>
      </c>
      <c r="F28" s="119"/>
      <c r="G28" s="119"/>
    </row>
    <row r="29" spans="1:9" s="97" customFormat="1" ht="17.25" customHeight="1" x14ac:dyDescent="0.25">
      <c r="A29" s="10" t="s">
        <v>112</v>
      </c>
      <c r="B29" s="101">
        <v>6667696259</v>
      </c>
      <c r="C29" s="101">
        <v>6667696259</v>
      </c>
      <c r="D29" s="118"/>
      <c r="E29" s="110">
        <v>4.3</v>
      </c>
      <c r="F29" s="119"/>
      <c r="G29" s="119"/>
    </row>
    <row r="30" spans="1:9" s="97" customFormat="1" ht="22.5" customHeight="1" x14ac:dyDescent="0.25">
      <c r="A30" s="10" t="s">
        <v>113</v>
      </c>
      <c r="B30" s="101">
        <v>300000000</v>
      </c>
      <c r="C30" s="101">
        <v>300000000</v>
      </c>
      <c r="D30" s="118"/>
      <c r="E30" s="110">
        <v>4.3</v>
      </c>
      <c r="F30" s="121"/>
      <c r="G30" s="119"/>
    </row>
    <row r="31" spans="1:9" s="97" customFormat="1" ht="37.5" customHeight="1" x14ac:dyDescent="0.25">
      <c r="A31" s="10" t="s">
        <v>114</v>
      </c>
      <c r="B31" s="101">
        <v>7126000000</v>
      </c>
      <c r="C31" s="101">
        <v>5126000000</v>
      </c>
      <c r="D31" s="118"/>
      <c r="E31" s="110">
        <v>4.3</v>
      </c>
      <c r="F31" s="119"/>
      <c r="G31" s="119"/>
    </row>
    <row r="32" spans="1:9" s="97" customFormat="1" x14ac:dyDescent="0.2">
      <c r="A32" s="108" t="s">
        <v>33</v>
      </c>
      <c r="B32" s="109">
        <f>SUM(B33:B38)</f>
        <v>223320909355</v>
      </c>
      <c r="C32" s="98">
        <f>SUM(C33:C38)</f>
        <v>129881666342.39999</v>
      </c>
      <c r="D32" s="98">
        <f>SUM(D33:D38)</f>
        <v>42069365418</v>
      </c>
      <c r="E32" s="110" t="s">
        <v>118</v>
      </c>
      <c r="F32" s="111"/>
      <c r="G32" s="109"/>
    </row>
    <row r="33" spans="1:9" s="2" customFormat="1" x14ac:dyDescent="0.25">
      <c r="A33" s="13" t="s">
        <v>28</v>
      </c>
      <c r="B33" s="98">
        <v>113215700295</v>
      </c>
      <c r="C33" s="98">
        <f>'[1]Summary (3)'!$C$7</f>
        <v>62955671643.080002</v>
      </c>
      <c r="D33" s="98">
        <v>25087061614</v>
      </c>
      <c r="E33" s="110" t="s">
        <v>118</v>
      </c>
      <c r="F33" s="98"/>
      <c r="G33" s="98"/>
    </row>
    <row r="34" spans="1:9" s="2" customFormat="1" x14ac:dyDescent="0.2">
      <c r="A34" s="13" t="s">
        <v>29</v>
      </c>
      <c r="B34" s="98">
        <v>49055658516</v>
      </c>
      <c r="C34" s="98">
        <f>'[1]Summary (3)'!$C$13</f>
        <v>26757155380</v>
      </c>
      <c r="D34" s="98">
        <v>9917303804</v>
      </c>
      <c r="E34" s="110" t="s">
        <v>118</v>
      </c>
      <c r="F34" s="17"/>
      <c r="G34" s="98"/>
      <c r="I34" s="116">
        <v>129881666341.858</v>
      </c>
    </row>
    <row r="35" spans="1:9" s="2" customFormat="1" x14ac:dyDescent="0.25">
      <c r="A35" s="79" t="s">
        <v>77</v>
      </c>
      <c r="B35" s="98">
        <v>1901703128</v>
      </c>
      <c r="C35" s="98">
        <f>'[1]Summary (3)'!$C$9</f>
        <v>865000000</v>
      </c>
      <c r="D35" s="98"/>
      <c r="E35" s="110"/>
      <c r="F35" s="17"/>
      <c r="G35" s="17"/>
    </row>
    <row r="36" spans="1:9" s="2" customFormat="1" x14ac:dyDescent="0.25">
      <c r="A36" s="13" t="s">
        <v>30</v>
      </c>
      <c r="B36" s="98">
        <v>43714320016</v>
      </c>
      <c r="C36" s="98">
        <f>'[1]Summary (3)'!$C$11</f>
        <v>27455060007.029999</v>
      </c>
      <c r="D36" s="98">
        <v>1705000000</v>
      </c>
      <c r="E36" s="110" t="s">
        <v>118</v>
      </c>
      <c r="F36" s="17"/>
      <c r="G36" s="17"/>
    </row>
    <row r="37" spans="1:9" s="2" customFormat="1" x14ac:dyDescent="0.25">
      <c r="A37" s="13" t="s">
        <v>106</v>
      </c>
      <c r="B37" s="98">
        <v>3000000000</v>
      </c>
      <c r="C37" s="98">
        <f>'[1]Summary (3)'!$C$15</f>
        <v>2500000000</v>
      </c>
      <c r="D37" s="98">
        <v>1000000000</v>
      </c>
      <c r="E37" s="110" t="s">
        <v>118</v>
      </c>
      <c r="F37" s="98"/>
      <c r="G37" s="17"/>
    </row>
    <row r="38" spans="1:9" s="2" customFormat="1" x14ac:dyDescent="0.25">
      <c r="A38" s="79" t="s">
        <v>78</v>
      </c>
      <c r="B38" s="98">
        <v>12433527400</v>
      </c>
      <c r="C38" s="98">
        <f>'[1]Summary (3)'!$C$5</f>
        <v>9348779312.2900009</v>
      </c>
      <c r="D38" s="120">
        <v>4360000000</v>
      </c>
      <c r="E38" s="110" t="s">
        <v>118</v>
      </c>
      <c r="F38" s="17"/>
      <c r="G38" s="17"/>
    </row>
    <row r="39" spans="1:9" s="2" customFormat="1" x14ac:dyDescent="0.25">
      <c r="A39" s="75" t="s">
        <v>76</v>
      </c>
      <c r="B39" s="105">
        <f>(B11+B12)-B21</f>
        <v>-46548612011.559998</v>
      </c>
      <c r="C39" s="105">
        <f>(C11+C12)-C21</f>
        <v>-20752697965.400024</v>
      </c>
      <c r="D39" s="114">
        <f>C11+C12-C21</f>
        <v>-20752697965.400024</v>
      </c>
      <c r="E39" s="16"/>
      <c r="F39" s="105"/>
      <c r="G39" s="105"/>
    </row>
    <row r="40" spans="1:9" s="2" customFormat="1" x14ac:dyDescent="0.25">
      <c r="A40" s="75" t="s">
        <v>74</v>
      </c>
      <c r="B40" s="105">
        <f>SUM(B41:B44)</f>
        <v>46548612010</v>
      </c>
      <c r="C40" s="105">
        <f>SUM(C41:C44)</f>
        <v>20752697964</v>
      </c>
      <c r="D40" s="25"/>
      <c r="E40" s="16"/>
      <c r="F40" s="105"/>
      <c r="G40" s="105"/>
    </row>
    <row r="41" spans="1:9" s="2" customFormat="1" x14ac:dyDescent="0.25">
      <c r="A41" s="10" t="s">
        <v>15</v>
      </c>
      <c r="B41" s="17">
        <v>0</v>
      </c>
      <c r="C41" s="17">
        <v>0</v>
      </c>
      <c r="D41" s="6"/>
      <c r="E41" s="26"/>
      <c r="F41" s="17"/>
      <c r="G41" s="17"/>
    </row>
    <row r="42" spans="1:9" s="2" customFormat="1" x14ac:dyDescent="0.25">
      <c r="A42" s="10" t="s">
        <v>16</v>
      </c>
      <c r="B42" s="104">
        <v>46548612010</v>
      </c>
      <c r="C42" s="104">
        <f>20150000000+C52</f>
        <v>20752697964</v>
      </c>
      <c r="D42" s="6"/>
      <c r="E42" s="26" t="s">
        <v>119</v>
      </c>
      <c r="F42" s="105"/>
      <c r="G42" s="104"/>
    </row>
    <row r="43" spans="1:9" s="2" customFormat="1" x14ac:dyDescent="0.25">
      <c r="A43" s="10" t="s">
        <v>17</v>
      </c>
      <c r="B43" s="5"/>
      <c r="C43" s="104">
        <v>0</v>
      </c>
      <c r="D43" s="6"/>
      <c r="E43" s="26" t="s">
        <v>120</v>
      </c>
      <c r="F43" s="105"/>
      <c r="G43" s="104"/>
    </row>
    <row r="44" spans="1:9" s="2" customFormat="1" x14ac:dyDescent="0.25">
      <c r="A44" s="11" t="s">
        <v>26</v>
      </c>
      <c r="B44" s="5"/>
      <c r="C44" s="5"/>
      <c r="D44" s="6"/>
      <c r="E44" s="26"/>
      <c r="F44" s="105"/>
      <c r="G44" s="5"/>
    </row>
    <row r="45" spans="1:9" s="2" customFormat="1" x14ac:dyDescent="0.25">
      <c r="A45" s="75" t="s">
        <v>75</v>
      </c>
      <c r="B45" s="105">
        <f t="shared" ref="B45:C45" si="0">-(B39+B40)</f>
        <v>1.55999755859375</v>
      </c>
      <c r="C45" s="105">
        <f t="shared" si="0"/>
        <v>1.4000244140625</v>
      </c>
      <c r="D45" s="25"/>
      <c r="E45" s="16"/>
      <c r="F45" s="105"/>
      <c r="G45" s="105"/>
    </row>
    <row r="46" spans="1:9" s="2" customFormat="1" x14ac:dyDescent="0.25">
      <c r="A46" s="14" t="s">
        <v>22</v>
      </c>
      <c r="B46" s="27"/>
      <c r="C46" s="25"/>
      <c r="D46" s="25"/>
      <c r="E46" s="24"/>
      <c r="F46" s="25"/>
      <c r="G46" s="25"/>
    </row>
    <row r="47" spans="1:9" s="2" customFormat="1" ht="24" x14ac:dyDescent="0.25">
      <c r="A47" s="18" t="s">
        <v>31</v>
      </c>
      <c r="B47" s="28"/>
      <c r="C47" s="29"/>
      <c r="D47" s="107">
        <f>100*D21/C21</f>
        <v>17.639723389955382</v>
      </c>
      <c r="E47" s="21"/>
      <c r="F47" s="29"/>
      <c r="G47" s="29"/>
    </row>
    <row r="48" spans="1:9" s="2" customFormat="1" x14ac:dyDescent="0.25"/>
    <row r="49" spans="1:5" s="2" customFormat="1" x14ac:dyDescent="0.25">
      <c r="A49" s="97" t="s">
        <v>108</v>
      </c>
      <c r="C49" s="115">
        <f>C43+C42+C12+C11+1</f>
        <v>282331896385</v>
      </c>
    </row>
    <row r="50" spans="1:5" x14ac:dyDescent="0.25">
      <c r="C50" s="112"/>
    </row>
    <row r="51" spans="1:5" x14ac:dyDescent="0.25">
      <c r="C51" s="112">
        <v>282331896385</v>
      </c>
    </row>
    <row r="52" spans="1:5" x14ac:dyDescent="0.25">
      <c r="C52" s="112">
        <v>602697964</v>
      </c>
      <c r="E52" s="112">
        <f>C49-C51</f>
        <v>0</v>
      </c>
    </row>
  </sheetData>
  <pageMargins left="0.7" right="0.7" top="0.75" bottom="0.75" header="0.3" footer="0.3"/>
  <pageSetup scale="79" orientation="landscape" r:id="rId1"/>
  <rowBreaks count="1" manualBreakCount="1">
    <brk id="31" max="4" man="1"/>
  </rowBreaks>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F72CB1-6D0F-40A6-AD29-C66D37347B59}">
  <ds:schemaRefs>
    <ds:schemaRef ds:uri="http://schemas.microsoft.com/sharepoint/v3/contenttype/forms"/>
  </ds:schemaRefs>
</ds:datastoreItem>
</file>

<file path=customXml/itemProps2.xml><?xml version="1.0" encoding="utf-8"?>
<ds:datastoreItem xmlns:ds="http://schemas.openxmlformats.org/officeDocument/2006/customXml" ds:itemID="{F06E7666-0EC0-4691-81F6-E03C68D2593A}">
  <ds:schemaRefs>
    <ds:schemaRef ds:uri="http://purl.org/dc/elements/1.1/"/>
    <ds:schemaRef ds:uri="http://schemas.microsoft.com/office/2006/metadata/properties"/>
    <ds:schemaRef ds:uri="9c83b91e-5ffe-420f-9ed1-9dac5903eaec"/>
    <ds:schemaRef ds:uri="60c75bb3-2e3f-4394-b4f4-3e2677e21df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F2F0CFA-FA55-41B5-890D-6403139E08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T1 Summary REVISED</vt:lpstr>
      <vt:lpstr>T2 Summary Table illustration</vt:lpstr>
      <vt:lpstr>'READ ME'!_ftn1</vt:lpstr>
      <vt:lpstr>'READ ME'!_ftnref1</vt:lpstr>
      <vt:lpstr>'T2 Summary Table illustration'!Print_Area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Chinedu Eze</dc:creator>
  <cp:lastModifiedBy>Emeka Okonkwo</cp:lastModifiedBy>
  <cp:lastPrinted>2020-07-14T15:39:35Z</cp:lastPrinted>
  <dcterms:created xsi:type="dcterms:W3CDTF">2020-06-01T19:27:24Z</dcterms:created>
  <dcterms:modified xsi:type="dcterms:W3CDTF">2020-07-22T13:38:19Z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