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2145" windowWidth="9405" windowHeight="3840" tabRatio="641" activeTab="1"/>
  </bookViews>
  <sheets>
    <sheet name="133B" sheetId="1" r:id="rId1"/>
    <sheet name="2016 Cons Budt Sum" sheetId="2" r:id="rId2"/>
    <sheet name="138B" sheetId="3" r:id="rId3"/>
    <sheet name="FAAC" sheetId="4" r:id="rId4"/>
    <sheet name="REV 2014%" sheetId="5" r:id="rId5"/>
    <sheet name="REV 2013@2014%" sheetId="6" r:id="rId6"/>
    <sheet name="REV 2013%" sheetId="7" r:id="rId7"/>
    <sheet name="Chart1" sheetId="8" r:id="rId8"/>
    <sheet name="Sheet6" sheetId="9" r:id="rId9"/>
    <sheet name="FAAC (2)" sheetId="10" r:id="rId10"/>
  </sheets>
  <definedNames>
    <definedName name="_xlnm.Print_Area" localSheetId="0">'133B'!$A$1:$E$40</definedName>
    <definedName name="_xlnm.Print_Area" localSheetId="2">'138B'!$A$1:$E$40</definedName>
    <definedName name="_xlnm.Print_Area" localSheetId="1">'2016 Cons Budt Sum'!$A$1:$C$34</definedName>
    <definedName name="_xlnm.Print_Area" localSheetId="3">'FAAC'!$A$1:$E$480</definedName>
    <definedName name="_xlnm.Print_Area" localSheetId="9">'FAAC (2)'!$A$1:$E$35</definedName>
    <definedName name="_xlnm.Print_Area" localSheetId="6">'REV 2013%'!$A$1:$E$41</definedName>
    <definedName name="_xlnm.Print_Area" localSheetId="5">'REV 2013@2014%'!$A$1:$F$41</definedName>
    <definedName name="_xlnm.Print_Area" localSheetId="4">'REV 2014%'!$A$1:$D$41</definedName>
    <definedName name="_xlnm.Print_Titles" localSheetId="3">'FAAC'!$5:$5</definedName>
    <definedName name="_xlnm.Print_Titles" localSheetId="9">'FAAC (2)'!$5:$5</definedName>
  </definedNames>
  <calcPr fullCalcOnLoad="1"/>
</workbook>
</file>

<file path=xl/sharedStrings.xml><?xml version="1.0" encoding="utf-8"?>
<sst xmlns="http://schemas.openxmlformats.org/spreadsheetml/2006/main" count="1291" uniqueCount="643">
  <si>
    <t>RECURRENT REVENUE</t>
  </si>
  <si>
    <t>Head       No.</t>
  </si>
  <si>
    <t>Source of Revenue</t>
  </si>
  <si>
    <t>Rent on Government Property</t>
  </si>
  <si>
    <t>Miscellaneous</t>
  </si>
  <si>
    <t>Cattle and Trade Taxes</t>
  </si>
  <si>
    <t>Sub-Total</t>
  </si>
  <si>
    <t>Pay-As-You-Earn</t>
  </si>
  <si>
    <t>Direct Assessment</t>
  </si>
  <si>
    <t>Pools Betting Tax</t>
  </si>
  <si>
    <t>Value Added Tax (VAT)</t>
  </si>
  <si>
    <t>Examination Fees</t>
  </si>
  <si>
    <t>Court Fees</t>
  </si>
  <si>
    <t>Certificate of Road Worthiness</t>
  </si>
  <si>
    <t>Miscellaneous Road Trafic Regulation</t>
  </si>
  <si>
    <t>Stamp Duties</t>
  </si>
  <si>
    <t>Interest on Tax Defaulter</t>
  </si>
  <si>
    <t>Approval of Building Plans</t>
  </si>
  <si>
    <t>Application Fees for Plot Allocation</t>
  </si>
  <si>
    <t>Grand Total</t>
  </si>
  <si>
    <t>Audit/Supervision Fees of Cooperative Societies</t>
  </si>
  <si>
    <t>Sale of Approved Estimates</t>
  </si>
  <si>
    <t>Lagos Liaison Office</t>
  </si>
  <si>
    <t>State's Share from Federation Account</t>
  </si>
  <si>
    <t>Produce Inspection Fees</t>
  </si>
  <si>
    <t>Scholarship Form Fees</t>
  </si>
  <si>
    <t>Fees for Electrical Designs</t>
  </si>
  <si>
    <t>Sale of Application Forms</t>
  </si>
  <si>
    <t>Rent on Staff Quarters</t>
  </si>
  <si>
    <t>Sale of Fertilizer</t>
  </si>
  <si>
    <t>Sale of Forms</t>
  </si>
  <si>
    <t>Certificate Fees/Sch. Board File Jackets</t>
  </si>
  <si>
    <t>RECURRENT REVENUE FROM INSTITUTIONS &amp; BOARDS</t>
  </si>
  <si>
    <t>Arts Council</t>
  </si>
  <si>
    <t>Sale of Arts &amp; Crafts</t>
  </si>
  <si>
    <t>Hire of Theatre / Public Adress System</t>
  </si>
  <si>
    <t>Registration of Artists</t>
  </si>
  <si>
    <t>Urban Development Board</t>
  </si>
  <si>
    <t>Temporary Planning Permission</t>
  </si>
  <si>
    <t>Hire of Plants</t>
  </si>
  <si>
    <t>Sanitation Fines</t>
  </si>
  <si>
    <t>Sanitation Cleaning</t>
  </si>
  <si>
    <t>Street Naming</t>
  </si>
  <si>
    <t>Total</t>
  </si>
  <si>
    <t>Sale of Admission Forms</t>
  </si>
  <si>
    <t>Health Services Fess</t>
  </si>
  <si>
    <t>Stationeries in Kind</t>
  </si>
  <si>
    <t>Transcripts/Testimonials</t>
  </si>
  <si>
    <t>Hire of Assets</t>
  </si>
  <si>
    <t>ii</t>
  </si>
  <si>
    <t>iii</t>
  </si>
  <si>
    <t>iv</t>
  </si>
  <si>
    <t>v</t>
  </si>
  <si>
    <t>vi</t>
  </si>
  <si>
    <t>i</t>
  </si>
  <si>
    <t>vii</t>
  </si>
  <si>
    <t>viii</t>
  </si>
  <si>
    <t>College of Advanced &amp; Professional Studies</t>
  </si>
  <si>
    <t>School Fees</t>
  </si>
  <si>
    <t>Scholarship Board</t>
  </si>
  <si>
    <t>Payment for Record Cards</t>
  </si>
  <si>
    <t>Proceeds from Sale of File Jackets</t>
  </si>
  <si>
    <t>Benue State Polytechnic, Ugbokolo</t>
  </si>
  <si>
    <t>College of Education, Katsina-Ala</t>
  </si>
  <si>
    <t>Regular School Fees</t>
  </si>
  <si>
    <t>Pre NCE/Part Time</t>
  </si>
  <si>
    <t>College of Education, Oju</t>
  </si>
  <si>
    <t>National Fund</t>
  </si>
  <si>
    <t>Miscellanoeus Income</t>
  </si>
  <si>
    <t>Local Government Contribution</t>
  </si>
  <si>
    <t>Hospitals Management Board</t>
  </si>
  <si>
    <t>Teaching Service Board</t>
  </si>
  <si>
    <t>School Fees from Institutions</t>
  </si>
  <si>
    <t>Sports Levies</t>
  </si>
  <si>
    <t>Revenue from Institutions &amp; Boards</t>
  </si>
  <si>
    <t>Radio Benue</t>
  </si>
  <si>
    <t>Commercial Revenue</t>
  </si>
  <si>
    <t>Water Rates</t>
  </si>
  <si>
    <t>BERWASSA</t>
  </si>
  <si>
    <t>Processing Fees</t>
  </si>
  <si>
    <t>Registration of Regulated Premises</t>
  </si>
  <si>
    <t>Demonstration School</t>
  </si>
  <si>
    <t>Miscellaneous Income</t>
  </si>
  <si>
    <t>Box Collection during Productions</t>
  </si>
  <si>
    <t>Benue State Water Board</t>
  </si>
  <si>
    <t>Local Govt. Pension Board</t>
  </si>
  <si>
    <t>State Contribution</t>
  </si>
  <si>
    <t>Federal Govt. Contribution</t>
  </si>
  <si>
    <t>LGAs' Contribution</t>
  </si>
  <si>
    <t>Akperan Orshi College of Agric.</t>
  </si>
  <si>
    <t>Application Fees</t>
  </si>
  <si>
    <t>Sale of Farm Products</t>
  </si>
  <si>
    <t>Tractor Hiring</t>
  </si>
  <si>
    <t>Tractor Hiring Agency</t>
  </si>
  <si>
    <t>Benue State Sports Council</t>
  </si>
  <si>
    <t>Library Board</t>
  </si>
  <si>
    <t>Fines</t>
  </si>
  <si>
    <t>State Universal Education Board</t>
  </si>
  <si>
    <t>ix</t>
  </si>
  <si>
    <t>Environmental Sanitation Authority</t>
  </si>
  <si>
    <t>Lab Analysis</t>
  </si>
  <si>
    <t>Sanitation Fine</t>
  </si>
  <si>
    <t>Benue State University</t>
  </si>
  <si>
    <t>Rent on Premises</t>
  </si>
  <si>
    <t>Capital Gains Tax</t>
  </si>
  <si>
    <t>College Hand Book/Caution Deposit</t>
  </si>
  <si>
    <t>Certificate of State Origin</t>
  </si>
  <si>
    <t>Processing Fees for TCC</t>
  </si>
  <si>
    <t>Sale of Agric Equipment</t>
  </si>
  <si>
    <t>HIV/AIDS Programme Development Project (IDA)</t>
  </si>
  <si>
    <t>Fadama III (World Bank)</t>
  </si>
  <si>
    <t>Health System Development Project II (World Bank)</t>
  </si>
  <si>
    <t>Services Income</t>
  </si>
  <si>
    <t>DRF Sales Income</t>
  </si>
  <si>
    <t>Mortuary Services Income</t>
  </si>
  <si>
    <t>Medical Records Income</t>
  </si>
  <si>
    <t>Certificates/Statement of Results</t>
  </si>
  <si>
    <t>Gate Takings/Use of Facility</t>
  </si>
  <si>
    <t>Distilled Water</t>
  </si>
  <si>
    <t>Vetting of Building</t>
  </si>
  <si>
    <t>Bill Boards</t>
  </si>
  <si>
    <t>Banners</t>
  </si>
  <si>
    <t>x</t>
  </si>
  <si>
    <t>xi</t>
  </si>
  <si>
    <t>Env. Development Levy</t>
  </si>
  <si>
    <t>Reg. of Env. Consultants</t>
  </si>
  <si>
    <t>Env. Impact Assessment Verification</t>
  </si>
  <si>
    <t>Benue Printing &amp; Publishing Corporation</t>
  </si>
  <si>
    <t>Sale of the Voice</t>
  </si>
  <si>
    <t>Sale of Sunday Voice</t>
  </si>
  <si>
    <t>Sale of New Look Exercise Books</t>
  </si>
  <si>
    <t>Sale of Waste Papers/Scraps</t>
  </si>
  <si>
    <t>Adverts Sunday Voice</t>
  </si>
  <si>
    <t>Commercial Printing Charges</t>
  </si>
  <si>
    <t>Commercial Agricultural Credit Scheme</t>
  </si>
  <si>
    <t>Meat Inspection/Clinical Services</t>
  </si>
  <si>
    <t>Fumigation Services etc</t>
  </si>
  <si>
    <t>Benue State Examinations Board</t>
  </si>
  <si>
    <t>School Fees BENPOCON Nig. Ltd.</t>
  </si>
  <si>
    <t>Login Permit</t>
  </si>
  <si>
    <t>Tree Felling Permit and Sales</t>
  </si>
  <si>
    <t>Drilling Operations</t>
  </si>
  <si>
    <t>Others</t>
  </si>
  <si>
    <t>Root Crops and Tuber Expansion Programme/NPFS</t>
  </si>
  <si>
    <t>10% Remittance from Hospitals</t>
  </si>
  <si>
    <t>Receipts from UNDAF Assisted Projects (ECCD &amp; Girl Child Education/Community Projects etc of UNICEF)</t>
  </si>
  <si>
    <t>Contributions from LGCs for Tor Tiv and Och'Idoma Palaces</t>
  </si>
  <si>
    <t>Employees Pension Contribution of 7.5% Per Annum.</t>
  </si>
  <si>
    <t>Refunds</t>
  </si>
  <si>
    <t>Certificate of Origin</t>
  </si>
  <si>
    <t>Screening fees</t>
  </si>
  <si>
    <t>Processing fees</t>
  </si>
  <si>
    <t>ID cards</t>
  </si>
  <si>
    <t>Bindery Proceeds</t>
  </si>
  <si>
    <t>Other Income</t>
  </si>
  <si>
    <t>30% Remittance</t>
  </si>
  <si>
    <t xml:space="preserve">House Rent </t>
  </si>
  <si>
    <t>Tender Fees</t>
  </si>
  <si>
    <t>BECE FEES</t>
  </si>
  <si>
    <t>MOCK FEES</t>
  </si>
  <si>
    <t>FEDERAL CRAFT</t>
  </si>
  <si>
    <t>Primary School Fees</t>
  </si>
  <si>
    <t>Undergraduate Registration</t>
  </si>
  <si>
    <t>Subdegree Registration</t>
  </si>
  <si>
    <t>Postgraduate Registration</t>
  </si>
  <si>
    <t>Sandwich Registration</t>
  </si>
  <si>
    <t>Remedial and PRE VTE Registration</t>
  </si>
  <si>
    <t>Pre French Registration</t>
  </si>
  <si>
    <t>Staff School Registration</t>
  </si>
  <si>
    <t>Deferment Fees</t>
  </si>
  <si>
    <t>Transcript Fees</t>
  </si>
  <si>
    <t>Identity Cards</t>
  </si>
  <si>
    <t>Change of Course Fee</t>
  </si>
  <si>
    <t xml:space="preserve">Reciept Verfication </t>
  </si>
  <si>
    <t>Rent and Rates</t>
  </si>
  <si>
    <t>Screening Fees</t>
  </si>
  <si>
    <t>Contract Fees</t>
  </si>
  <si>
    <t>Processing/Admission letter</t>
  </si>
  <si>
    <t>Hostel Accomodation</t>
  </si>
  <si>
    <t>Water Tanker Services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</si>
  <si>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</si>
  <si>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</si>
  <si>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</si>
  <si>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</si>
  <si>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</si>
  <si>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</si>
  <si>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</si>
  <si>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</si>
  <si>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</si>
  <si>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</si>
  <si>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</si>
  <si>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</si>
  <si>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General Charges Income</t>
  </si>
  <si>
    <t>Abuja Liaison Office</t>
  </si>
  <si>
    <t>PAYE (Commercial)</t>
  </si>
  <si>
    <t>FAAC Receipts</t>
  </si>
  <si>
    <t>Other Receipts/Revenue</t>
  </si>
  <si>
    <t>Internal Revenue</t>
  </si>
  <si>
    <t>BENUE STATE GOVERNMENT</t>
  </si>
  <si>
    <t>Certificate of Primary Education</t>
  </si>
  <si>
    <t>Excess Crude Oil</t>
  </si>
  <si>
    <t>Subsidy Savings</t>
  </si>
  <si>
    <t>Exchange Rate Gains</t>
  </si>
  <si>
    <t>Pay As You Earn (PAYE)</t>
  </si>
  <si>
    <t>Capital Gains</t>
  </si>
  <si>
    <t>Domestic Loans/Deficit Financing</t>
  </si>
  <si>
    <t xml:space="preserve">   Sub-Total</t>
  </si>
  <si>
    <t xml:space="preserve">   Sub-Total (Taxes)</t>
  </si>
  <si>
    <t xml:space="preserve">   Grand Total</t>
  </si>
  <si>
    <t>12010101</t>
  </si>
  <si>
    <t>12010104</t>
  </si>
  <si>
    <t>12010106</t>
  </si>
  <si>
    <t>12010105</t>
  </si>
  <si>
    <t>12020460</t>
  </si>
  <si>
    <t>12020467</t>
  </si>
  <si>
    <t>12020445</t>
  </si>
  <si>
    <t>11010201</t>
  </si>
  <si>
    <t>11010101</t>
  </si>
  <si>
    <t>12010107</t>
  </si>
  <si>
    <t>12020452</t>
  </si>
  <si>
    <t>12020401</t>
  </si>
  <si>
    <t>12020501</t>
  </si>
  <si>
    <t>12020426</t>
  </si>
  <si>
    <t>12020425</t>
  </si>
  <si>
    <t>12020446</t>
  </si>
  <si>
    <t>12020430</t>
  </si>
  <si>
    <t>12020455</t>
  </si>
  <si>
    <t>12020427</t>
  </si>
  <si>
    <t>12020450</t>
  </si>
  <si>
    <t>12020466</t>
  </si>
  <si>
    <t>12020438</t>
  </si>
  <si>
    <t>12020437</t>
  </si>
  <si>
    <t>12020453</t>
  </si>
  <si>
    <t>12020410</t>
  </si>
  <si>
    <t>12020442</t>
  </si>
  <si>
    <t>12020449</t>
  </si>
  <si>
    <t>12020454</t>
  </si>
  <si>
    <t>12020447</t>
  </si>
  <si>
    <t>12020603</t>
  </si>
  <si>
    <t>12020485</t>
  </si>
  <si>
    <t>12020451</t>
  </si>
  <si>
    <t>120204</t>
  </si>
  <si>
    <t>2014 REVENUE ESTIMATES</t>
  </si>
  <si>
    <t>Actual Collection
January-December,
2013</t>
  </si>
  <si>
    <t>Revenue Estimates  January-December,      
2014</t>
  </si>
  <si>
    <t>State Statutory Allocation</t>
  </si>
  <si>
    <t>Pools Betting &amp; Gaming Machines</t>
  </si>
  <si>
    <t>Licences</t>
  </si>
  <si>
    <t>12020100</t>
  </si>
  <si>
    <t>Fees</t>
  </si>
  <si>
    <t>Sales</t>
  </si>
  <si>
    <t>Earnings</t>
  </si>
  <si>
    <t>Rent on Government Buildings</t>
  </si>
  <si>
    <t>Rent on Land and Others</t>
  </si>
  <si>
    <t>Repayments</t>
  </si>
  <si>
    <t>12020500</t>
  </si>
  <si>
    <t>12020400</t>
  </si>
  <si>
    <t>12020600</t>
  </si>
  <si>
    <t>12020700</t>
  </si>
  <si>
    <t>12020800</t>
  </si>
  <si>
    <t>12020900</t>
  </si>
  <si>
    <t>12021000</t>
  </si>
  <si>
    <t>Investment Income</t>
  </si>
  <si>
    <t>Domestic Aid</t>
  </si>
  <si>
    <t>Budget Augmentation</t>
  </si>
  <si>
    <t>120101011</t>
  </si>
  <si>
    <t>110101011</t>
  </si>
  <si>
    <t>14030100</t>
  </si>
  <si>
    <t>13020200</t>
  </si>
  <si>
    <t>13010100</t>
  </si>
  <si>
    <t>12021100</t>
  </si>
  <si>
    <t>11</t>
  </si>
  <si>
    <t>Tax Revenue</t>
  </si>
  <si>
    <t>Non-Tax Revenue</t>
  </si>
  <si>
    <t xml:space="preserve">   Sub-Total (Non-Taxes)</t>
  </si>
  <si>
    <t>Foreign Aid</t>
  </si>
  <si>
    <t>14070101</t>
  </si>
  <si>
    <t>Extra Ordinary Items</t>
  </si>
  <si>
    <t>Licenses - General</t>
  </si>
  <si>
    <t>Motor Vehicle/Motor Cycle License</t>
  </si>
  <si>
    <t>Driving License &amp; Learners Permit</t>
  </si>
  <si>
    <t>Produce Buying Licences</t>
  </si>
  <si>
    <t>Traditional Medical Practitioners Licences</t>
  </si>
  <si>
    <t>Private Schools Licences</t>
  </si>
  <si>
    <t>Patent Medicine Vendors Licence</t>
  </si>
  <si>
    <t>Tractor Hiring Services</t>
  </si>
  <si>
    <t>Auctioneer's Licence</t>
  </si>
  <si>
    <t>Fishing Licences</t>
  </si>
  <si>
    <t>Meat Cold Room Licence</t>
  </si>
  <si>
    <t>Registration of Voluntary Organizations</t>
  </si>
  <si>
    <t>Motorcycle Hackney Permit</t>
  </si>
  <si>
    <t>Weights and Measures Fees</t>
  </si>
  <si>
    <t>12020409</t>
  </si>
  <si>
    <t>Registration of Marriage Fees</t>
  </si>
  <si>
    <t>12020418</t>
  </si>
  <si>
    <t>Court Summons/Probate Fees</t>
  </si>
  <si>
    <t>Tender/Contract Processing Fees</t>
  </si>
  <si>
    <t>Fire Safety Certificate Fees for Fuel Stations, Hotels &amp; Banks.</t>
  </si>
  <si>
    <t>Professional Registration Fees</t>
  </si>
  <si>
    <t>Vehicle Certificate/Plate Number Fees</t>
  </si>
  <si>
    <t>12020434</t>
  </si>
  <si>
    <t>12020436</t>
  </si>
  <si>
    <t>Bill Board Advertisement Fees</t>
  </si>
  <si>
    <t>Deeds: Preparation, Registration and Search Fees</t>
  </si>
  <si>
    <t>12020439</t>
  </si>
  <si>
    <t>Agency Fees</t>
  </si>
  <si>
    <t>Change of Ownership Fees</t>
  </si>
  <si>
    <t>Registration of Parks and Gardens</t>
  </si>
  <si>
    <t>Registration of All Cyber Café</t>
  </si>
  <si>
    <t>Development Levies</t>
  </si>
  <si>
    <t>Business/Trade Operating Fees</t>
  </si>
  <si>
    <t>Establishment and Inspection Fees</t>
  </si>
  <si>
    <t>School/Tuition/Examination Fees</t>
  </si>
  <si>
    <t>Timber and Forest Fees</t>
  </si>
  <si>
    <t>12020448</t>
  </si>
  <si>
    <t>Geophysical Reports Licences and Permit</t>
  </si>
  <si>
    <t>Medical Consultancy Fees</t>
  </si>
  <si>
    <t>12020440</t>
  </si>
  <si>
    <t>Laboratory Fees</t>
  </si>
  <si>
    <t>12020441</t>
  </si>
  <si>
    <t>120205</t>
  </si>
  <si>
    <t>Fines-General</t>
  </si>
  <si>
    <t>Sundry Fines/Penalty</t>
  </si>
  <si>
    <t>Sales - General</t>
  </si>
  <si>
    <t>120206</t>
  </si>
  <si>
    <t>Sale of Journals and Publications</t>
  </si>
  <si>
    <t>Sale of ID Cards</t>
  </si>
  <si>
    <t>Sale of Stores/Unserviceable Items</t>
  </si>
  <si>
    <t>Sale of  Application Forms</t>
  </si>
  <si>
    <t>Sale of Seeds/Chemicals</t>
  </si>
  <si>
    <t>Sale of Farm Produce/Home Economics Products</t>
  </si>
  <si>
    <t>Sale of Goods by Public Auctions</t>
  </si>
  <si>
    <t>Sale of Motor Vehicles</t>
  </si>
  <si>
    <t>Sale of Government Buildings</t>
  </si>
  <si>
    <t>Sale of Maps and Layouts</t>
  </si>
  <si>
    <t>120207</t>
  </si>
  <si>
    <t>Earnings - General</t>
  </si>
  <si>
    <t>12020601</t>
  </si>
  <si>
    <t>12020604</t>
  </si>
  <si>
    <t>12020606</t>
  </si>
  <si>
    <t>12020608</t>
  </si>
  <si>
    <t>12020609</t>
  </si>
  <si>
    <t>12020610</t>
  </si>
  <si>
    <t>12020611</t>
  </si>
  <si>
    <t>12020614</t>
  </si>
  <si>
    <t>12020617</t>
  </si>
  <si>
    <t>12020618</t>
  </si>
  <si>
    <t>12020619</t>
  </si>
  <si>
    <t>12020620</t>
  </si>
  <si>
    <t>Earnings from Laboratory Services</t>
  </si>
  <si>
    <t>Hire of Plants and Equipments</t>
  </si>
  <si>
    <t>Earnings from Use of Government Vehicles</t>
  </si>
  <si>
    <t>Hire of Government Halls</t>
  </si>
  <si>
    <t>Earnings from Agric. Produce</t>
  </si>
  <si>
    <t>Earnings from Tourism/Culture/Arts Centres</t>
  </si>
  <si>
    <t>Earnings from Guest Houses</t>
  </si>
  <si>
    <t>Carpentry Workshop Account</t>
  </si>
  <si>
    <t>Registration/Renewal of Cooperative Societies</t>
  </si>
  <si>
    <t>Mechanic Engineering Service</t>
  </si>
  <si>
    <t>12020702</t>
  </si>
  <si>
    <t>12020703</t>
  </si>
  <si>
    <t>12020704</t>
  </si>
  <si>
    <t>12020705</t>
  </si>
  <si>
    <t>12020708</t>
  </si>
  <si>
    <t>12020709</t>
  </si>
  <si>
    <t>12020710</t>
  </si>
  <si>
    <t>12020711</t>
  </si>
  <si>
    <t>12020713</t>
  </si>
  <si>
    <t>12020721</t>
  </si>
  <si>
    <t>12020714</t>
  </si>
  <si>
    <t>12020724</t>
  </si>
  <si>
    <t>120208</t>
  </si>
  <si>
    <t>Rent on Government Buildings - General</t>
  </si>
  <si>
    <t>Rent on Government Offices</t>
  </si>
  <si>
    <t>Rent on Conference Centres</t>
  </si>
  <si>
    <t>12020801</t>
  </si>
  <si>
    <t>12020802</t>
  </si>
  <si>
    <t>12020803</t>
  </si>
  <si>
    <t>12020804</t>
  </si>
  <si>
    <t>120209</t>
  </si>
  <si>
    <t>12020901</t>
  </si>
  <si>
    <t>Rent on Land and Others - General</t>
  </si>
  <si>
    <t>Rent on Government Land</t>
  </si>
  <si>
    <t>Rent and Premium on Allocation of Land</t>
  </si>
  <si>
    <t>Rent of Plots and Sites Services Programme</t>
  </si>
  <si>
    <t>Sub-Lease: Consent to Mortgage and Assignment</t>
  </si>
  <si>
    <t>Registration and Property Tax</t>
  </si>
  <si>
    <t>Right of Occupancy Fees</t>
  </si>
  <si>
    <t>12020903</t>
  </si>
  <si>
    <t>12020904</t>
  </si>
  <si>
    <t>12020905</t>
  </si>
  <si>
    <t>12020906</t>
  </si>
  <si>
    <t>12020907</t>
  </si>
  <si>
    <t>12020908</t>
  </si>
  <si>
    <t>120210</t>
  </si>
  <si>
    <t>Repayments - General</t>
  </si>
  <si>
    <t>12021004</t>
  </si>
  <si>
    <t>12021006</t>
  </si>
  <si>
    <t>Motor Vehicle Reburbishing Loan</t>
  </si>
  <si>
    <t>Aid and Grants</t>
  </si>
  <si>
    <t>130101</t>
  </si>
  <si>
    <t>130202</t>
  </si>
  <si>
    <t>130101021</t>
  </si>
  <si>
    <t>130101022</t>
  </si>
  <si>
    <t>130101023</t>
  </si>
  <si>
    <t>130101024</t>
  </si>
  <si>
    <t>130101025</t>
  </si>
  <si>
    <t>130202021</t>
  </si>
  <si>
    <t>130202022</t>
  </si>
  <si>
    <t>130202023</t>
  </si>
  <si>
    <t>130202024</t>
  </si>
  <si>
    <t>120211</t>
  </si>
  <si>
    <t>12021102</t>
  </si>
  <si>
    <t>12021103</t>
  </si>
  <si>
    <t>Dividends/Interest on Investment</t>
  </si>
  <si>
    <t>Other Investment Income</t>
  </si>
  <si>
    <t>Revenue</t>
  </si>
  <si>
    <t>1201</t>
  </si>
  <si>
    <t>Taxes - General</t>
  </si>
  <si>
    <t>Fees - General</t>
  </si>
  <si>
    <t>Survey/Planning/Building Fees</t>
  </si>
  <si>
    <t>S/NO</t>
  </si>
  <si>
    <t>DESCRIPTION OF ITEM</t>
  </si>
  <si>
    <t>1</t>
  </si>
  <si>
    <t>2</t>
  </si>
  <si>
    <t>RECEIPTS</t>
  </si>
  <si>
    <t>3</t>
  </si>
  <si>
    <t>Internally Generated Revenue</t>
  </si>
  <si>
    <t>TOTAL PROJECTED FUNDS</t>
  </si>
  <si>
    <t>EXPENDITURE</t>
  </si>
  <si>
    <t>4</t>
  </si>
  <si>
    <t>Debt Payments Local</t>
  </si>
  <si>
    <t>Debt Payments Foreign</t>
  </si>
  <si>
    <t>Pension</t>
  </si>
  <si>
    <t>Gratuity</t>
  </si>
  <si>
    <t>Personnel Costs</t>
  </si>
  <si>
    <t>Overhead Costs</t>
  </si>
  <si>
    <t>Expenses by Parastatals</t>
  </si>
  <si>
    <t>Development Funds</t>
  </si>
  <si>
    <t>TOTAL EXPENDITURE</t>
  </si>
  <si>
    <t>5</t>
  </si>
  <si>
    <t>6</t>
  </si>
  <si>
    <t>7</t>
  </si>
  <si>
    <t>8</t>
  </si>
  <si>
    <t>9</t>
  </si>
  <si>
    <t>10</t>
  </si>
  <si>
    <t>12</t>
  </si>
  <si>
    <t>SURPLUS/DEFICIT</t>
  </si>
  <si>
    <t>OTHER RECEIPTS/REVENUE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</si>
  <si>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</si>
  <si>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</si>
  <si>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</si>
  <si>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</si>
  <si>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</si>
  <si>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</si>
  <si>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</si>
  <si>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</si>
  <si>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</si>
  <si>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</si>
  <si>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TOTAL FINANCING</t>
  </si>
  <si>
    <t>TOTAL REVENUE</t>
  </si>
  <si>
    <t>Internal Revenue Service</t>
  </si>
  <si>
    <t>Motor Apron/Hackney Permit</t>
  </si>
  <si>
    <t>Ministry of Health</t>
  </si>
  <si>
    <t>Ministry of Youth &amp; Sports Development</t>
  </si>
  <si>
    <t>Ministry of Environment</t>
  </si>
  <si>
    <t>Ministry of Education</t>
  </si>
  <si>
    <t>Ministry of Lands and Survey</t>
  </si>
  <si>
    <t>High Court of Justice</t>
  </si>
  <si>
    <t>Ministry of Justice</t>
  </si>
  <si>
    <t>Ministry of Works &amp; Transport</t>
  </si>
  <si>
    <t>Ministry of Finance</t>
  </si>
  <si>
    <t>Ministry of Culture and Tourism</t>
  </si>
  <si>
    <t>Ministry of Commerce and Industries</t>
  </si>
  <si>
    <t>Ministry of Agriculture &amp; Natural Resources</t>
  </si>
  <si>
    <t>Ministry of Agriculture</t>
  </si>
  <si>
    <t>Bureau of Internal Affairs and Special Services</t>
  </si>
  <si>
    <t>12020428</t>
  </si>
  <si>
    <t>Ministry of Science and Technology</t>
  </si>
  <si>
    <t>Women Affairs and Social Development</t>
  </si>
  <si>
    <t>Ministry of Agriculture and Natural Resources</t>
  </si>
  <si>
    <t>Ministry of Water Resources</t>
  </si>
  <si>
    <t>12020431</t>
  </si>
  <si>
    <t>Environmental Impact Assessment Fees</t>
  </si>
  <si>
    <t>Ministry of Rural Development and Cooperatives</t>
  </si>
  <si>
    <t>Tenders Fees</t>
  </si>
  <si>
    <t>Benue State University Teaching Hospital</t>
  </si>
  <si>
    <t>Hospital Miscellaneous Fees</t>
  </si>
  <si>
    <t>Benue State College of Health Sciences</t>
  </si>
  <si>
    <t>Undergraduate Registration(School Fees)</t>
  </si>
  <si>
    <t>Sale of Animals</t>
  </si>
  <si>
    <t>Hire of Auditorium</t>
  </si>
  <si>
    <t>Hire of Open Space</t>
  </si>
  <si>
    <t>Hire of College Bus</t>
  </si>
  <si>
    <t>Hire of Projector</t>
  </si>
  <si>
    <t>Sale of Practical Manuals</t>
  </si>
  <si>
    <t>Cafeteria/Shop Rent</t>
  </si>
  <si>
    <t>Photocopy Proceeds</t>
  </si>
  <si>
    <t>Receipt Certification</t>
  </si>
  <si>
    <t>Sale of Scraps</t>
  </si>
  <si>
    <t>Contract Registration and Acceptance Fees</t>
  </si>
  <si>
    <t>11000000</t>
  </si>
  <si>
    <t>11010303</t>
  </si>
  <si>
    <t>Certificate/Statement of Result Fees</t>
  </si>
  <si>
    <t>Academic Gowns</t>
  </si>
  <si>
    <t>Order of Proceeding Booklet</t>
  </si>
  <si>
    <t>Inter-University Transfers</t>
  </si>
  <si>
    <t>Students Insurance</t>
  </si>
  <si>
    <t>Aptitude Test</t>
  </si>
  <si>
    <t>Admission Checking</t>
  </si>
  <si>
    <t>Damages</t>
  </si>
  <si>
    <t>Remedial Science</t>
  </si>
  <si>
    <t>Add/Drop Course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</si>
  <si>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</si>
  <si>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</si>
  <si>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</si>
  <si>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</si>
  <si>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</si>
  <si>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</si>
  <si>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</si>
  <si>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</si>
  <si>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</si>
  <si>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110101012</t>
  </si>
  <si>
    <t>110101013</t>
  </si>
  <si>
    <t>% of Total Revenue</t>
  </si>
  <si>
    <t>% of Total Revenue Collection</t>
  </si>
  <si>
    <t xml:space="preserve">   Sub-Total (Internal Revenue)</t>
  </si>
  <si>
    <t>Revenue Estimates  January-December,      
2013</t>
  </si>
  <si>
    <t>2013 REVENUE ESTIMATES</t>
  </si>
  <si>
    <t>Actual Collection  January-December,      
2013</t>
  </si>
  <si>
    <t>REVENUE ALLOCATION</t>
  </si>
  <si>
    <t>Access Charge</t>
  </si>
  <si>
    <t>Rent on Fuel Dump</t>
  </si>
  <si>
    <t>Registration of Private Medical Institutions</t>
  </si>
  <si>
    <t>Transporter Registration/Renewal Licence</t>
  </si>
  <si>
    <t>BENUE STATE ESTIMATES, 2015</t>
  </si>
  <si>
    <t>Revenue Estimates  January-December,      
2015</t>
  </si>
  <si>
    <t>Post UMTE Application</t>
  </si>
  <si>
    <t>Sale of Scraps, Car Tickets etc</t>
  </si>
  <si>
    <t>Pre Qualification Fees</t>
  </si>
  <si>
    <t>University Health Services</t>
  </si>
  <si>
    <t>Inter-Faculty Transfers</t>
  </si>
  <si>
    <t>Interest on Car Refurbishing Loan</t>
  </si>
  <si>
    <t>Acceptance Letter</t>
  </si>
  <si>
    <t>xxxiii</t>
  </si>
  <si>
    <t>xxxiv</t>
  </si>
  <si>
    <t>xxxv</t>
  </si>
  <si>
    <t>xxxvi</t>
  </si>
  <si>
    <t>Students Service Fees</t>
  </si>
  <si>
    <t>Development Levy</t>
  </si>
  <si>
    <t>Accreditation BENPOCON Nig. Ltd.</t>
  </si>
  <si>
    <t>Proceeds from Result</t>
  </si>
  <si>
    <t>IJME Registration</t>
  </si>
  <si>
    <t>EBECE FEES</t>
  </si>
  <si>
    <t>Advertising - The Voice</t>
  </si>
  <si>
    <t>Environmental Development Charges</t>
  </si>
  <si>
    <t xml:space="preserve">Fines of Illegal Shops </t>
  </si>
  <si>
    <t>Registration of Business Premises, Pool and Games</t>
  </si>
  <si>
    <t xml:space="preserve">Rent on Makurdi Modern Market </t>
  </si>
  <si>
    <t>Rent on Government Warehouses</t>
  </si>
  <si>
    <t>Revenue from Trade Fair</t>
  </si>
  <si>
    <t>Haulage Fees</t>
  </si>
  <si>
    <t>10t</t>
  </si>
  <si>
    <t>12020825</t>
  </si>
  <si>
    <t>Entrance Examination Fees</t>
  </si>
  <si>
    <t>20211031</t>
  </si>
  <si>
    <t>Hire of Conference Hall</t>
  </si>
  <si>
    <t>20211032</t>
  </si>
  <si>
    <t>Other Fees/Miscellaneous</t>
  </si>
  <si>
    <t>12020506</t>
  </si>
  <si>
    <t>Toxic Emmission from Gen/ Lorries, Exhaust etc</t>
  </si>
  <si>
    <t>Contract Registration/Renewal</t>
  </si>
  <si>
    <t>Sales of Writing-Off Equipments/Motor Vehicles</t>
  </si>
  <si>
    <t>Land Use Fees (Residential/Commercial)</t>
  </si>
  <si>
    <t>Rent on Certificatie of Occupancy</t>
  </si>
  <si>
    <t xml:space="preserve">Registration/Renewal of Association Fees </t>
  </si>
  <si>
    <t>Fees from Day Care Centre</t>
  </si>
  <si>
    <t xml:space="preserve">Earnings from Mamuna Kontagora Hostel </t>
  </si>
  <si>
    <t>Earnings from Pauline Makka Centre</t>
  </si>
  <si>
    <t xml:space="preserve">Rent on Amusement Park </t>
  </si>
  <si>
    <t xml:space="preserve">Rent on IBB Square </t>
  </si>
  <si>
    <t>Ministry of Works</t>
  </si>
  <si>
    <t>VIO Charges</t>
  </si>
  <si>
    <t>Fees on Gravel, Sand, Burnt Brick Site</t>
  </si>
  <si>
    <t>Court Fines</t>
  </si>
  <si>
    <t>Rent Tribunal</t>
  </si>
  <si>
    <t>Administrator General  and Public Trustee</t>
  </si>
  <si>
    <t>Hire of Theatre Public Address System</t>
  </si>
  <si>
    <t>Tombola Licence</t>
  </si>
  <si>
    <t>12020130</t>
  </si>
  <si>
    <t>12020135</t>
  </si>
  <si>
    <t>FISCAL SURPLUS/DEFICIT</t>
  </si>
  <si>
    <t>Government Printing Department</t>
  </si>
  <si>
    <t>Government Gazettes</t>
  </si>
  <si>
    <t>APER Form</t>
  </si>
  <si>
    <t>Leave Forms</t>
  </si>
  <si>
    <t>File Jackets (OP)</t>
  </si>
  <si>
    <t>File Jackets (Secret)</t>
  </si>
  <si>
    <t>Letter Headed (OP)</t>
  </si>
  <si>
    <t>Letter Headed (Secret)</t>
  </si>
  <si>
    <t>Government White Paper</t>
  </si>
  <si>
    <t>Analysis Forms</t>
  </si>
  <si>
    <t>DVEA Books</t>
  </si>
  <si>
    <t>Cash Book</t>
  </si>
  <si>
    <t>Log Book</t>
  </si>
  <si>
    <t>Tally Card</t>
  </si>
  <si>
    <t>Stores Requisition</t>
  </si>
  <si>
    <t>Cash Book Receipts</t>
  </si>
  <si>
    <t>Calendars (Full Cls)</t>
  </si>
  <si>
    <t>Almanacs (Full Cls)</t>
  </si>
  <si>
    <t>Memo Sheets</t>
  </si>
  <si>
    <t>Fiancial Regulation</t>
  </si>
  <si>
    <t>Civil Service Rules</t>
  </si>
  <si>
    <t>VO Booklet</t>
  </si>
  <si>
    <t>Adjustment Vouchers</t>
  </si>
  <si>
    <t>Imprest Warrant Booklet</t>
  </si>
  <si>
    <t>BNT 44 Forms</t>
  </si>
  <si>
    <t>Record of Service</t>
  </si>
  <si>
    <t>Travelling Claims Form</t>
  </si>
  <si>
    <t>1 Night Allowance</t>
  </si>
  <si>
    <t>Overtime Forms</t>
  </si>
  <si>
    <t>BUDGET      
2016
N</t>
  </si>
  <si>
    <t>Proposed 2016</t>
  </si>
  <si>
    <t>Actual Collection
Jan - Dec,
2015</t>
  </si>
  <si>
    <t>Approved Estimates      
2015</t>
  </si>
  <si>
    <t>Actual Collection
Jan - Dec.,
2015</t>
  </si>
  <si>
    <t>Estimates      
2016</t>
  </si>
  <si>
    <t>Revalidation of Cooperatives</t>
  </si>
  <si>
    <t>Admission letter/Acceptance fees</t>
  </si>
  <si>
    <t>BECRE</t>
  </si>
  <si>
    <t>BESESA</t>
  </si>
  <si>
    <t>III</t>
  </si>
  <si>
    <t>Quality Control funds</t>
  </si>
  <si>
    <t>Workshop</t>
  </si>
  <si>
    <t>Actual Collection
January-December,
2015</t>
  </si>
  <si>
    <t>2016 BUDGET FRAMEWORK</t>
  </si>
  <si>
    <t>BENUE STATE ESTIMATES, 2016</t>
  </si>
  <si>
    <t>Revenue Estimates  January-December,      
2016</t>
  </si>
  <si>
    <t>2016 REVENUE ESTIMATES</t>
  </si>
  <si>
    <t>Universal Basic Education (UBEC)</t>
  </si>
  <si>
    <t xml:space="preserve">Cinematography Licence </t>
  </si>
  <si>
    <t>GCC Counterpart Contribution from SDGs</t>
  </si>
  <si>
    <t>Financial Regulation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</si>
</sst>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.00;[Red]#,##0.00"/>
    <numFmt numFmtId="186" formatCode="0_);\(0\)"/>
    <numFmt numFmtId="187" formatCode="[$€-2]\ #,##0.00_);[Red]\([$€-2]\ #,##0.00\)"/>
    <numFmt numFmtId="188" formatCode="_(* #,##0.0_);_(* \(#,##0.0\);_(* &quot;-&quot;?_);_(@_)"/>
  </numFmts>
  <fonts count="61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7.8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u val="single"/>
      <sz val="14"/>
      <name val="Calibri"/>
      <family val="2"/>
    </font>
    <font>
      <b/>
      <u val="single"/>
      <sz val="12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42" applyFont="1" applyAlignment="1">
      <alignment/>
    </xf>
    <xf numFmtId="43" fontId="5" fillId="0" borderId="0" xfId="42" applyFont="1" applyBorder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43" fontId="5" fillId="0" borderId="0" xfId="0" applyNumberFormat="1" applyFont="1" applyAlignment="1">
      <alignment/>
    </xf>
    <xf numFmtId="43" fontId="6" fillId="0" borderId="0" xfId="42" applyFont="1" applyBorder="1" applyAlignment="1">
      <alignment horizontal="center" wrapText="1"/>
    </xf>
    <xf numFmtId="0" fontId="0" fillId="0" borderId="0" xfId="0" applyFont="1" applyAlignment="1">
      <alignment/>
    </xf>
    <xf numFmtId="43" fontId="6" fillId="0" borderId="0" xfId="42" applyFont="1" applyAlignment="1">
      <alignment/>
    </xf>
    <xf numFmtId="43" fontId="1" fillId="0" borderId="0" xfId="42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43" fontId="10" fillId="0" borderId="0" xfId="42" applyFont="1" applyAlignment="1">
      <alignment/>
    </xf>
    <xf numFmtId="0" fontId="10" fillId="0" borderId="0" xfId="0" applyFont="1" applyAlignment="1">
      <alignment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1" fillId="0" borderId="0" xfId="0" applyNumberFormat="1" applyFont="1" applyBorder="1" applyAlignment="1">
      <alignment shrinkToFit="1"/>
    </xf>
    <xf numFmtId="0" fontId="30" fillId="3" borderId="0" xfId="0" applyNumberFormat="1" applyFont="1" applyFill="1" applyBorder="1" applyAlignment="1">
      <alignment shrinkToFit="1"/>
    </xf>
    <xf numFmtId="0" fontId="31" fillId="0" borderId="0" xfId="0" applyNumberFormat="1" applyFont="1" applyBorder="1" applyAlignment="1">
      <alignment horizontal="left" shrinkToFit="1"/>
    </xf>
    <xf numFmtId="179" fontId="31" fillId="0" borderId="12" xfId="42" applyNumberFormat="1" applyFont="1" applyBorder="1" applyAlignment="1">
      <alignment horizontal="right" shrinkToFit="1"/>
    </xf>
    <xf numFmtId="0" fontId="30" fillId="3" borderId="13" xfId="0" applyNumberFormat="1" applyFont="1" applyFill="1" applyBorder="1" applyAlignment="1">
      <alignment shrinkToFit="1"/>
    </xf>
    <xf numFmtId="0" fontId="31" fillId="0" borderId="11" xfId="0" applyNumberFormat="1" applyFont="1" applyFill="1" applyBorder="1" applyAlignment="1">
      <alignment shrinkToFit="1"/>
    </xf>
    <xf numFmtId="0" fontId="30" fillId="0" borderId="14" xfId="0" applyNumberFormat="1" applyFont="1" applyFill="1" applyBorder="1" applyAlignment="1">
      <alignment shrinkToFit="1"/>
    </xf>
    <xf numFmtId="179" fontId="31" fillId="0" borderId="12" xfId="42" applyNumberFormat="1" applyFont="1" applyFill="1" applyBorder="1" applyAlignment="1">
      <alignment shrinkToFit="1"/>
    </xf>
    <xf numFmtId="179" fontId="31" fillId="0" borderId="12" xfId="42" applyNumberFormat="1" applyFont="1" applyBorder="1" applyAlignment="1">
      <alignment shrinkToFit="1"/>
    </xf>
    <xf numFmtId="0" fontId="30" fillId="0" borderId="14" xfId="0" applyNumberFormat="1" applyFont="1" applyBorder="1" applyAlignment="1">
      <alignment horizontal="left" shrinkToFit="1"/>
    </xf>
    <xf numFmtId="49" fontId="31" fillId="0" borderId="11" xfId="0" applyNumberFormat="1" applyFont="1" applyBorder="1" applyAlignment="1">
      <alignment horizontal="right" shrinkToFit="1"/>
    </xf>
    <xf numFmtId="49" fontId="30" fillId="0" borderId="11" xfId="0" applyNumberFormat="1" applyFont="1" applyBorder="1" applyAlignment="1" quotePrefix="1">
      <alignment horizontal="right" shrinkToFit="1"/>
    </xf>
    <xf numFmtId="49" fontId="31" fillId="0" borderId="11" xfId="0" applyNumberFormat="1" applyFont="1" applyBorder="1" applyAlignment="1" quotePrefix="1">
      <alignment horizontal="right" shrinkToFit="1"/>
    </xf>
    <xf numFmtId="0" fontId="6" fillId="0" borderId="0" xfId="0" applyFont="1" applyAlignment="1">
      <alignment horizontal="right"/>
    </xf>
    <xf numFmtId="0" fontId="30" fillId="0" borderId="0" xfId="0" applyNumberFormat="1" applyFont="1" applyFill="1" applyBorder="1" applyAlignment="1">
      <alignment shrinkToFit="1"/>
    </xf>
    <xf numFmtId="0" fontId="30" fillId="33" borderId="0" xfId="0" applyFont="1" applyFill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right" vertical="center" wrapText="1"/>
    </xf>
    <xf numFmtId="0" fontId="30" fillId="0" borderId="0" xfId="0" applyNumberFormat="1" applyFont="1" applyBorder="1" applyAlignment="1">
      <alignment horizontal="left" shrinkToFit="1"/>
    </xf>
    <xf numFmtId="49" fontId="31" fillId="0" borderId="11" xfId="0" applyNumberFormat="1" applyFont="1" applyBorder="1" applyAlignment="1" quotePrefix="1">
      <alignment horizontal="center" shrinkToFit="1"/>
    </xf>
    <xf numFmtId="49" fontId="30" fillId="3" borderId="11" xfId="0" applyNumberFormat="1" applyFont="1" applyFill="1" applyBorder="1" applyAlignment="1" quotePrefix="1">
      <alignment horizontal="center" shrinkToFit="1"/>
    </xf>
    <xf numFmtId="0" fontId="31" fillId="0" borderId="11" xfId="0" applyNumberFormat="1" applyFont="1" applyFill="1" applyBorder="1" applyAlignment="1">
      <alignment horizontal="center" shrinkToFit="1"/>
    </xf>
    <xf numFmtId="49" fontId="31" fillId="0" borderId="11" xfId="0" applyNumberFormat="1" applyFont="1" applyBorder="1" applyAlignment="1">
      <alignment horizontal="center" shrinkToFit="1"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6" fillId="0" borderId="0" xfId="0" applyFont="1" applyBorder="1" applyAlignment="1">
      <alignment/>
    </xf>
    <xf numFmtId="179" fontId="30" fillId="33" borderId="0" xfId="42" applyNumberFormat="1" applyFont="1" applyFill="1" applyBorder="1" applyAlignment="1">
      <alignment horizontal="right" shrinkToFit="1"/>
    </xf>
    <xf numFmtId="179" fontId="31" fillId="33" borderId="0" xfId="42" applyNumberFormat="1" applyFont="1" applyFill="1" applyBorder="1" applyAlignment="1">
      <alignment horizontal="right" shrinkToFit="1"/>
    </xf>
    <xf numFmtId="179" fontId="30" fillId="33" borderId="0" xfId="42" applyNumberFormat="1" applyFont="1" applyFill="1" applyBorder="1" applyAlignment="1">
      <alignment shrinkToFit="1"/>
    </xf>
    <xf numFmtId="43" fontId="32" fillId="33" borderId="0" xfId="42" applyFont="1" applyFill="1" applyBorder="1" applyAlignment="1">
      <alignment horizontal="center" shrinkToFit="1"/>
    </xf>
    <xf numFmtId="0" fontId="32" fillId="33" borderId="0" xfId="0" applyNumberFormat="1" applyFont="1" applyFill="1" applyBorder="1" applyAlignment="1">
      <alignment horizontal="center" shrinkToFit="1"/>
    </xf>
    <xf numFmtId="179" fontId="31" fillId="33" borderId="0" xfId="42" applyNumberFormat="1" applyFont="1" applyFill="1" applyBorder="1" applyAlignment="1">
      <alignment shrinkToFit="1"/>
    </xf>
    <xf numFmtId="49" fontId="30" fillId="33" borderId="11" xfId="0" applyNumberFormat="1" applyFont="1" applyFill="1" applyBorder="1" applyAlignment="1" quotePrefix="1">
      <alignment horizontal="right" shrinkToFit="1"/>
    </xf>
    <xf numFmtId="0" fontId="30" fillId="33" borderId="0" xfId="0" applyNumberFormat="1" applyFont="1" applyFill="1" applyBorder="1" applyAlignment="1">
      <alignment shrinkToFit="1"/>
    </xf>
    <xf numFmtId="0" fontId="30" fillId="33" borderId="11" xfId="0" applyNumberFormat="1" applyFont="1" applyFill="1" applyBorder="1" applyAlignment="1">
      <alignment shrinkToFit="1"/>
    </xf>
    <xf numFmtId="43" fontId="31" fillId="0" borderId="12" xfId="42" applyFont="1" applyBorder="1" applyAlignment="1">
      <alignment horizontal="right" shrinkToFit="1"/>
    </xf>
    <xf numFmtId="0" fontId="30" fillId="33" borderId="12" xfId="0" applyFont="1" applyFill="1" applyBorder="1" applyAlignment="1">
      <alignment horizontal="center" vertical="center" wrapText="1"/>
    </xf>
    <xf numFmtId="179" fontId="30" fillId="3" borderId="12" xfId="42" applyNumberFormat="1" applyFont="1" applyFill="1" applyBorder="1" applyAlignment="1">
      <alignment shrinkToFit="1"/>
    </xf>
    <xf numFmtId="179" fontId="30" fillId="3" borderId="12" xfId="0" applyNumberFormat="1" applyFont="1" applyFill="1" applyBorder="1" applyAlignment="1">
      <alignment shrinkToFit="1"/>
    </xf>
    <xf numFmtId="179" fontId="30" fillId="3" borderId="15" xfId="42" applyNumberFormat="1" applyFont="1" applyFill="1" applyBorder="1" applyAlignment="1">
      <alignment shrinkToFit="1"/>
    </xf>
    <xf numFmtId="0" fontId="31" fillId="0" borderId="13" xfId="0" applyNumberFormat="1" applyFont="1" applyFill="1" applyBorder="1" applyAlignment="1">
      <alignment horizontal="center" shrinkToFit="1"/>
    </xf>
    <xf numFmtId="0" fontId="30" fillId="3" borderId="14" xfId="0" applyNumberFormat="1" applyFont="1" applyFill="1" applyBorder="1" applyAlignment="1">
      <alignment shrinkToFit="1"/>
    </xf>
    <xf numFmtId="179" fontId="30" fillId="3" borderId="15" xfId="0" applyNumberFormat="1" applyFont="1" applyFill="1" applyBorder="1" applyAlignment="1">
      <alignment shrinkToFit="1"/>
    </xf>
    <xf numFmtId="179" fontId="30" fillId="33" borderId="12" xfId="42" applyNumberFormat="1" applyFont="1" applyFill="1" applyBorder="1" applyAlignment="1">
      <alignment shrinkToFit="1"/>
    </xf>
    <xf numFmtId="0" fontId="30" fillId="33" borderId="13" xfId="0" applyNumberFormat="1" applyFont="1" applyFill="1" applyBorder="1" applyAlignment="1">
      <alignment shrinkToFit="1"/>
    </xf>
    <xf numFmtId="0" fontId="30" fillId="33" borderId="14" xfId="0" applyNumberFormat="1" applyFont="1" applyFill="1" applyBorder="1" applyAlignment="1">
      <alignment shrinkToFit="1"/>
    </xf>
    <xf numFmtId="179" fontId="30" fillId="33" borderId="14" xfId="42" applyNumberFormat="1" applyFont="1" applyFill="1" applyBorder="1" applyAlignment="1">
      <alignment shrinkToFit="1"/>
    </xf>
    <xf numFmtId="0" fontId="33" fillId="33" borderId="0" xfId="0" applyFont="1" applyFill="1" applyBorder="1" applyAlignment="1">
      <alignment horizontal="center" vertical="center" wrapText="1"/>
    </xf>
    <xf numFmtId="43" fontId="0" fillId="0" borderId="0" xfId="42" applyFont="1" applyBorder="1" applyAlignment="1">
      <alignment/>
    </xf>
    <xf numFmtId="0" fontId="30" fillId="33" borderId="0" xfId="0" applyFont="1" applyFill="1" applyBorder="1" applyAlignment="1">
      <alignment horizontal="center" wrapText="1"/>
    </xf>
    <xf numFmtId="179" fontId="30" fillId="0" borderId="0" xfId="42" applyNumberFormat="1" applyFont="1" applyBorder="1" applyAlignment="1">
      <alignment horizontal="right" shrinkToFit="1"/>
    </xf>
    <xf numFmtId="43" fontId="6" fillId="0" borderId="0" xfId="42" applyFont="1" applyBorder="1" applyAlignment="1">
      <alignment/>
    </xf>
    <xf numFmtId="43" fontId="31" fillId="0" borderId="0" xfId="42" applyFont="1" applyBorder="1" applyAlignment="1">
      <alignment horizontal="right" shrinkToFit="1"/>
    </xf>
    <xf numFmtId="43" fontId="30" fillId="33" borderId="0" xfId="42" applyFont="1" applyFill="1" applyBorder="1" applyAlignment="1">
      <alignment shrinkToFit="1"/>
    </xf>
    <xf numFmtId="0" fontId="31" fillId="0" borderId="0" xfId="0" applyNumberFormat="1" applyFont="1" applyFill="1" applyBorder="1" applyAlignment="1">
      <alignment shrinkToFit="1"/>
    </xf>
    <xf numFmtId="179" fontId="31" fillId="0" borderId="0" xfId="42" applyNumberFormat="1" applyFont="1" applyFill="1" applyBorder="1" applyAlignment="1">
      <alignment shrinkToFit="1"/>
    </xf>
    <xf numFmtId="179" fontId="31" fillId="0" borderId="0" xfId="42" applyNumberFormat="1" applyFont="1" applyBorder="1" applyAlignment="1">
      <alignment shrinkToFit="1"/>
    </xf>
    <xf numFmtId="43" fontId="31" fillId="33" borderId="0" xfId="42" applyFont="1" applyFill="1" applyBorder="1" applyAlignment="1">
      <alignment horizontal="right" shrinkToFit="1"/>
    </xf>
    <xf numFmtId="43" fontId="30" fillId="33" borderId="0" xfId="42" applyFont="1" applyFill="1" applyBorder="1" applyAlignment="1">
      <alignment horizontal="right" shrinkToFit="1"/>
    </xf>
    <xf numFmtId="43" fontId="31" fillId="33" borderId="0" xfId="42" applyFont="1" applyFill="1" applyBorder="1" applyAlignment="1">
      <alignment shrinkToFit="1"/>
    </xf>
    <xf numFmtId="43" fontId="30" fillId="33" borderId="14" xfId="42" applyFont="1" applyFill="1" applyBorder="1" applyAlignment="1">
      <alignment shrinkToFit="1"/>
    </xf>
    <xf numFmtId="179" fontId="30" fillId="0" borderId="0" xfId="42" applyNumberFormat="1" applyFont="1" applyFill="1" applyBorder="1" applyAlignment="1">
      <alignment horizontal="right" shrinkToFit="1"/>
    </xf>
    <xf numFmtId="43" fontId="31" fillId="0" borderId="0" xfId="42" applyFont="1" applyFill="1" applyBorder="1" applyAlignment="1">
      <alignment horizontal="right" shrinkToFit="1"/>
    </xf>
    <xf numFmtId="43" fontId="30" fillId="0" borderId="0" xfId="42" applyFont="1" applyFill="1" applyBorder="1" applyAlignment="1">
      <alignment horizontal="right" shrinkToFit="1"/>
    </xf>
    <xf numFmtId="43" fontId="32" fillId="0" borderId="0" xfId="42" applyFont="1" applyFill="1" applyBorder="1" applyAlignment="1">
      <alignment horizontal="center" shrinkToFit="1"/>
    </xf>
    <xf numFmtId="0" fontId="32" fillId="0" borderId="0" xfId="0" applyNumberFormat="1" applyFont="1" applyFill="1" applyBorder="1" applyAlignment="1">
      <alignment horizontal="center" shrinkToFit="1"/>
    </xf>
    <xf numFmtId="43" fontId="31" fillId="0" borderId="0" xfId="42" applyFont="1" applyFill="1" applyBorder="1" applyAlignment="1">
      <alignment shrinkToFit="1"/>
    </xf>
    <xf numFmtId="43" fontId="30" fillId="0" borderId="14" xfId="42" applyFont="1" applyFill="1" applyBorder="1" applyAlignment="1">
      <alignment shrinkToFit="1"/>
    </xf>
    <xf numFmtId="0" fontId="34" fillId="0" borderId="10" xfId="0" applyFont="1" applyBorder="1" applyAlignment="1">
      <alignment vertical="center" wrapText="1"/>
    </xf>
    <xf numFmtId="0" fontId="35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0" fontId="31" fillId="0" borderId="0" xfId="0" applyFont="1" applyAlignment="1">
      <alignment vertical="center"/>
    </xf>
    <xf numFmtId="179" fontId="31" fillId="0" borderId="12" xfId="0" applyNumberFormat="1" applyFont="1" applyFill="1" applyBorder="1" applyAlignment="1">
      <alignment shrinkToFit="1"/>
    </xf>
    <xf numFmtId="3" fontId="31" fillId="0" borderId="0" xfId="0" applyNumberFormat="1" applyFont="1" applyAlignment="1">
      <alignment vertical="center"/>
    </xf>
    <xf numFmtId="179" fontId="30" fillId="33" borderId="15" xfId="42" applyNumberFormat="1" applyFont="1" applyFill="1" applyBorder="1" applyAlignment="1">
      <alignment shrinkToFi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3" fontId="31" fillId="0" borderId="0" xfId="42" applyFont="1" applyBorder="1" applyAlignment="1">
      <alignment shrinkToFit="1"/>
    </xf>
    <xf numFmtId="43" fontId="6" fillId="0" borderId="12" xfId="42" applyFont="1" applyBorder="1" applyAlignment="1">
      <alignment horizontal="center" wrapText="1"/>
    </xf>
    <xf numFmtId="43" fontId="6" fillId="0" borderId="12" xfId="42" applyFont="1" applyBorder="1" applyAlignment="1">
      <alignment/>
    </xf>
    <xf numFmtId="179" fontId="5" fillId="0" borderId="12" xfId="42" applyNumberFormat="1" applyFont="1" applyBorder="1" applyAlignment="1">
      <alignment/>
    </xf>
    <xf numFmtId="179" fontId="5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0" fillId="0" borderId="11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wrapText="1"/>
    </xf>
    <xf numFmtId="179" fontId="0" fillId="0" borderId="0" xfId="42" applyNumberFormat="1" applyFont="1" applyAlignment="1">
      <alignment/>
    </xf>
    <xf numFmtId="179" fontId="10" fillId="0" borderId="0" xfId="42" applyNumberFormat="1" applyFont="1" applyAlignment="1">
      <alignment/>
    </xf>
    <xf numFmtId="0" fontId="38" fillId="0" borderId="0" xfId="0" applyFont="1" applyAlignment="1">
      <alignment horizontal="right" vertical="center"/>
    </xf>
    <xf numFmtId="0" fontId="38" fillId="0" borderId="14" xfId="0" applyFont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0" xfId="0" applyFont="1" applyBorder="1" applyAlignment="1">
      <alignment vertical="center" wrapText="1"/>
    </xf>
    <xf numFmtId="3" fontId="38" fillId="0" borderId="0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 quotePrefix="1">
      <alignment horizontal="right" vertical="center"/>
    </xf>
    <xf numFmtId="3" fontId="39" fillId="0" borderId="0" xfId="0" applyNumberFormat="1" applyFont="1" applyBorder="1" applyAlignment="1">
      <alignment vertical="center"/>
    </xf>
    <xf numFmtId="0" fontId="39" fillId="0" borderId="0" xfId="0" applyFont="1" applyAlignment="1" quotePrefix="1">
      <alignment horizontal="center" vertical="center"/>
    </xf>
    <xf numFmtId="0" fontId="39" fillId="0" borderId="0" xfId="0" applyFont="1" applyAlignment="1">
      <alignment vertical="center" wrapText="1"/>
    </xf>
    <xf numFmtId="3" fontId="39" fillId="0" borderId="14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3" fontId="38" fillId="0" borderId="16" xfId="42" applyNumberFormat="1" applyFont="1" applyBorder="1" applyAlignment="1">
      <alignment vertical="center"/>
    </xf>
    <xf numFmtId="3" fontId="38" fillId="0" borderId="0" xfId="42" applyNumberFormat="1" applyFont="1" applyBorder="1" applyAlignment="1">
      <alignment vertical="center"/>
    </xf>
    <xf numFmtId="49" fontId="39" fillId="0" borderId="0" xfId="0" applyNumberFormat="1" applyFont="1" applyAlignment="1">
      <alignment horizontal="right" vertical="center"/>
    </xf>
    <xf numFmtId="3" fontId="39" fillId="0" borderId="0" xfId="0" applyNumberFormat="1" applyFont="1" applyAlignment="1">
      <alignment vertical="center"/>
    </xf>
    <xf numFmtId="49" fontId="38" fillId="0" borderId="0" xfId="0" applyNumberFormat="1" applyFont="1" applyAlignment="1">
      <alignment horizontal="right" vertical="center"/>
    </xf>
    <xf numFmtId="0" fontId="39" fillId="0" borderId="0" xfId="0" applyFont="1" applyAlignment="1" quotePrefix="1">
      <alignment horizontal="right" vertical="center"/>
    </xf>
    <xf numFmtId="49" fontId="38" fillId="0" borderId="0" xfId="0" applyNumberFormat="1" applyFont="1" applyBorder="1" applyAlignment="1" quotePrefix="1">
      <alignment horizontal="right"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 quotePrefix="1">
      <alignment horizontal="right" vertical="center"/>
    </xf>
    <xf numFmtId="0" fontId="39" fillId="0" borderId="0" xfId="0" applyFont="1" applyBorder="1" applyAlignment="1">
      <alignment vertical="center"/>
    </xf>
    <xf numFmtId="3" fontId="39" fillId="0" borderId="0" xfId="42" applyNumberFormat="1" applyFont="1" applyBorder="1" applyAlignment="1">
      <alignment horizontal="right" vertical="center"/>
    </xf>
    <xf numFmtId="179" fontId="40" fillId="0" borderId="0" xfId="61" applyNumberFormat="1" applyFont="1" applyBorder="1" applyAlignment="1">
      <alignment horizontal="left" vertical="center"/>
      <protection/>
    </xf>
    <xf numFmtId="0" fontId="39" fillId="0" borderId="0" xfId="0" applyFont="1" applyBorder="1" applyAlignment="1">
      <alignment vertical="center" wrapText="1"/>
    </xf>
    <xf numFmtId="3" fontId="39" fillId="0" borderId="0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 quotePrefix="1">
      <alignment horizontal="right" vertical="center"/>
    </xf>
    <xf numFmtId="0" fontId="39" fillId="0" borderId="0" xfId="0" applyFont="1" applyFill="1" applyBorder="1" applyAlignment="1" applyProtection="1">
      <alignment vertical="center" wrapText="1"/>
      <protection locked="0"/>
    </xf>
    <xf numFmtId="49" fontId="39" fillId="0" borderId="0" xfId="0" applyNumberFormat="1" applyFont="1" applyFill="1" applyBorder="1" applyAlignment="1" applyProtection="1">
      <alignment vertical="center" wrapText="1"/>
      <protection locked="0"/>
    </xf>
    <xf numFmtId="3" fontId="39" fillId="0" borderId="0" xfId="42" applyNumberFormat="1" applyFont="1" applyAlignment="1">
      <alignment horizontal="right" vertical="center"/>
    </xf>
    <xf numFmtId="3" fontId="38" fillId="0" borderId="17" xfId="0" applyNumberFormat="1" applyFont="1" applyBorder="1" applyAlignment="1">
      <alignment vertical="center"/>
    </xf>
    <xf numFmtId="49" fontId="38" fillId="0" borderId="0" xfId="0" applyNumberFormat="1" applyFont="1" applyAlignment="1" quotePrefix="1">
      <alignment horizontal="right" vertical="center"/>
    </xf>
    <xf numFmtId="179" fontId="40" fillId="0" borderId="0" xfId="61" applyNumberFormat="1" applyFont="1" applyBorder="1" applyAlignment="1">
      <alignment horizontal="left" vertical="center" wrapText="1"/>
      <protection/>
    </xf>
    <xf numFmtId="3" fontId="39" fillId="0" borderId="0" xfId="0" applyNumberFormat="1" applyFont="1" applyAlignment="1">
      <alignment horizontal="right" vertical="center"/>
    </xf>
    <xf numFmtId="0" fontId="39" fillId="0" borderId="0" xfId="0" applyFont="1" applyBorder="1" applyAlignment="1">
      <alignment horizontal="left" vertical="center" wrapText="1"/>
    </xf>
    <xf numFmtId="3" fontId="39" fillId="0" borderId="0" xfId="0" applyNumberFormat="1" applyFont="1" applyBorder="1" applyAlignment="1">
      <alignment horizontal="right" vertical="center" wrapText="1"/>
    </xf>
    <xf numFmtId="3" fontId="39" fillId="0" borderId="0" xfId="0" applyNumberFormat="1" applyFont="1" applyFill="1" applyBorder="1" applyAlignment="1" applyProtection="1">
      <alignment vertical="center" wrapText="1"/>
      <protection locked="0"/>
    </xf>
    <xf numFmtId="3" fontId="39" fillId="0" borderId="0" xfId="42" applyNumberFormat="1" applyFont="1" applyBorder="1" applyAlignment="1">
      <alignment vertical="center"/>
    </xf>
    <xf numFmtId="179" fontId="40" fillId="0" borderId="0" xfId="61" applyNumberFormat="1" applyFont="1" applyFill="1" applyBorder="1" applyAlignment="1">
      <alignment horizontal="left" vertical="center"/>
      <protection/>
    </xf>
    <xf numFmtId="49" fontId="39" fillId="0" borderId="0" xfId="0" applyNumberFormat="1" applyFont="1" applyAlignment="1">
      <alignment vertical="center"/>
    </xf>
    <xf numFmtId="3" fontId="39" fillId="0" borderId="18" xfId="44" applyNumberFormat="1" applyFont="1" applyFill="1" applyBorder="1" applyAlignment="1" applyProtection="1">
      <alignment vertical="center" wrapText="1"/>
      <protection locked="0"/>
    </xf>
    <xf numFmtId="3" fontId="39" fillId="0" borderId="0" xfId="44" applyNumberFormat="1" applyFont="1" applyFill="1" applyBorder="1" applyAlignment="1" applyProtection="1">
      <alignment vertical="center" wrapText="1"/>
      <protection locked="0"/>
    </xf>
    <xf numFmtId="3" fontId="38" fillId="0" borderId="18" xfId="0" applyNumberFormat="1" applyFont="1" applyBorder="1" applyAlignment="1">
      <alignment vertical="center"/>
    </xf>
    <xf numFmtId="3" fontId="38" fillId="0" borderId="19" xfId="0" applyNumberFormat="1" applyFont="1" applyBorder="1" applyAlignment="1">
      <alignment vertical="center"/>
    </xf>
    <xf numFmtId="49" fontId="38" fillId="0" borderId="0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 quotePrefix="1">
      <alignment horizontal="right" vertical="center" wrapText="1"/>
    </xf>
    <xf numFmtId="3" fontId="39" fillId="0" borderId="0" xfId="0" applyNumberFormat="1" applyFont="1" applyBorder="1" applyAlignment="1">
      <alignment vertical="center" wrapText="1"/>
    </xf>
    <xf numFmtId="0" fontId="39" fillId="0" borderId="0" xfId="44" applyNumberFormat="1" applyFont="1" applyFill="1" applyBorder="1" applyAlignment="1" applyProtection="1">
      <alignment vertical="center" wrapText="1"/>
      <protection locked="0"/>
    </xf>
    <xf numFmtId="3" fontId="39" fillId="0" borderId="0" xfId="44" applyNumberFormat="1" applyFont="1" applyFill="1" applyBorder="1" applyAlignment="1" applyProtection="1">
      <alignment horizontal="center" vertical="center" wrapText="1"/>
      <protection locked="0"/>
    </xf>
    <xf numFmtId="3" fontId="3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Fill="1" applyBorder="1" applyAlignment="1" applyProtection="1">
      <alignment vertical="center" wrapText="1"/>
      <protection locked="0"/>
    </xf>
    <xf numFmtId="49" fontId="38" fillId="0" borderId="0" xfId="0" applyNumberFormat="1" applyFont="1" applyAlignment="1">
      <alignment horizontal="right" vertical="center" wrapText="1"/>
    </xf>
    <xf numFmtId="3" fontId="39" fillId="0" borderId="18" xfId="42" applyNumberFormat="1" applyFont="1" applyBorder="1" applyAlignment="1">
      <alignment vertical="center"/>
    </xf>
    <xf numFmtId="3" fontId="38" fillId="0" borderId="18" xfId="42" applyNumberFormat="1" applyFont="1" applyBorder="1" applyAlignment="1">
      <alignment vertical="center"/>
    </xf>
    <xf numFmtId="3" fontId="39" fillId="0" borderId="0" xfId="42" applyNumberFormat="1" applyFont="1" applyAlignment="1">
      <alignment vertical="center"/>
    </xf>
    <xf numFmtId="3" fontId="38" fillId="0" borderId="17" xfId="42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3" fontId="38" fillId="0" borderId="20" xfId="42" applyNumberFormat="1" applyFont="1" applyBorder="1" applyAlignment="1">
      <alignment horizontal="right" vertical="center"/>
    </xf>
    <xf numFmtId="3" fontId="38" fillId="0" borderId="20" xfId="42" applyNumberFormat="1" applyFont="1" applyBorder="1" applyAlignment="1">
      <alignment vertical="center"/>
    </xf>
    <xf numFmtId="3" fontId="39" fillId="0" borderId="0" xfId="42" applyNumberFormat="1" applyFont="1" applyAlignment="1">
      <alignment horizontal="center" vertical="center"/>
    </xf>
    <xf numFmtId="3" fontId="38" fillId="0" borderId="20" xfId="0" applyNumberFormat="1" applyFont="1" applyBorder="1" applyAlignment="1">
      <alignment horizontal="right" vertical="center"/>
    </xf>
    <xf numFmtId="0" fontId="39" fillId="0" borderId="0" xfId="0" applyFont="1" applyAlignment="1">
      <alignment horizontal="left" vertical="center"/>
    </xf>
    <xf numFmtId="3" fontId="31" fillId="0" borderId="0" xfId="42" applyNumberFormat="1" applyFont="1" applyAlignment="1">
      <alignment horizontal="right" vertical="center"/>
    </xf>
    <xf numFmtId="0" fontId="42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 quotePrefix="1">
      <alignment horizontal="right" vertical="center"/>
    </xf>
    <xf numFmtId="0" fontId="30" fillId="0" borderId="0" xfId="0" applyFont="1" applyAlignment="1">
      <alignment vertical="center"/>
    </xf>
    <xf numFmtId="3" fontId="30" fillId="0" borderId="20" xfId="42" applyNumberFormat="1" applyFont="1" applyBorder="1" applyAlignment="1">
      <alignment vertical="center"/>
    </xf>
    <xf numFmtId="0" fontId="36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21" xfId="0" applyFont="1" applyBorder="1" applyAlignment="1">
      <alignment horizontal="left"/>
    </xf>
    <xf numFmtId="0" fontId="36" fillId="0" borderId="22" xfId="0" applyFont="1" applyBorder="1" applyAlignment="1">
      <alignment horizontal="left"/>
    </xf>
    <xf numFmtId="0" fontId="36" fillId="0" borderId="23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lef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2014 REVENUE ESTIMATES ALLOCATION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"/>
          <c:y val="0.144"/>
          <c:w val="0.49775"/>
          <c:h val="0.76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Sheet6!$A$3:$A$5</c:f>
              <c:strCache>
                <c:ptCount val="3"/>
                <c:pt idx="0">
                  <c:v>FAAC Receipts</c:v>
                </c:pt>
                <c:pt idx="1">
                  <c:v>Internal Revenue</c:v>
                </c:pt>
                <c:pt idx="2">
                  <c:v>Other Receipts/Revenue</c:v>
                </c:pt>
              </c:strCache>
            </c:strRef>
          </c:cat>
          <c:val>
            <c:numRef>
              <c:f>Sheet6!$B$3:$B$5</c:f>
              <c:numCache>
                <c:ptCount val="3"/>
                <c:pt idx="0">
                  <c:v>69680000000</c:v>
                </c:pt>
                <c:pt idx="1">
                  <c:v>3471000000</c:v>
                </c:pt>
                <c:pt idx="2">
                  <c:v>31981418427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75"/>
          <c:y val="0.48375"/>
          <c:w val="0.12625"/>
          <c:h val="0.0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Zeros="0" view="pageBreakPreview" zoomScale="120" zoomScaleSheetLayoutView="120" zoomScalePageLayoutView="0" workbookViewId="0" topLeftCell="A25">
      <selection activeCell="G25" sqref="G1:G16384"/>
    </sheetView>
  </sheetViews>
  <sheetFormatPr defaultColWidth="9.00390625" defaultRowHeight="14.25"/>
  <cols>
    <col min="1" max="1" width="10.75390625" style="2" customWidth="1"/>
    <col min="2" max="2" width="34.875" style="2" customWidth="1"/>
    <col min="3" max="4" width="17.625" style="2" customWidth="1"/>
    <col min="5" max="5" width="16.625" style="8" customWidth="1"/>
    <col min="7" max="7" width="18.75390625" style="8" customWidth="1"/>
  </cols>
  <sheetData>
    <row r="1" spans="1:7" ht="24" customHeight="1">
      <c r="A1" s="187" t="s">
        <v>198</v>
      </c>
      <c r="B1" s="188"/>
      <c r="C1" s="188"/>
      <c r="D1" s="188"/>
      <c r="E1" s="189"/>
      <c r="F1" s="5"/>
      <c r="G1" s="13"/>
    </row>
    <row r="2" spans="1:5" ht="25.5" customHeight="1">
      <c r="A2" s="190" t="s">
        <v>638</v>
      </c>
      <c r="B2" s="191"/>
      <c r="C2" s="191"/>
      <c r="D2" s="191"/>
      <c r="E2" s="192"/>
    </row>
    <row r="3" spans="1:7" s="1" customFormat="1" ht="48" customHeight="1">
      <c r="A3" s="21" t="s">
        <v>1</v>
      </c>
      <c r="B3" s="22" t="s">
        <v>2</v>
      </c>
      <c r="C3" s="22" t="s">
        <v>536</v>
      </c>
      <c r="D3" s="71" t="s">
        <v>634</v>
      </c>
      <c r="E3" s="58" t="s">
        <v>637</v>
      </c>
      <c r="G3" s="14"/>
    </row>
    <row r="4" spans="1:7" s="1" customFormat="1" ht="15.75">
      <c r="A4" s="110">
        <v>1</v>
      </c>
      <c r="B4" s="111" t="s">
        <v>416</v>
      </c>
      <c r="C4" s="48"/>
      <c r="D4" s="112"/>
      <c r="E4" s="101"/>
      <c r="G4" s="14"/>
    </row>
    <row r="5" spans="1:7" s="17" customFormat="1" ht="16.5" customHeight="1">
      <c r="A5" s="34" t="s">
        <v>501</v>
      </c>
      <c r="B5" s="40" t="s">
        <v>195</v>
      </c>
      <c r="C5" s="48"/>
      <c r="D5" s="72"/>
      <c r="E5" s="102"/>
      <c r="G5" s="18"/>
    </row>
    <row r="6" spans="1:7" s="12" customFormat="1" ht="18" customHeight="1">
      <c r="A6" s="35" t="s">
        <v>216</v>
      </c>
      <c r="B6" s="25" t="s">
        <v>10</v>
      </c>
      <c r="C6" s="49">
        <f>FAAC!C7</f>
        <v>11000000000</v>
      </c>
      <c r="D6" s="74">
        <v>8741843195.9</v>
      </c>
      <c r="E6" s="57">
        <f>FAAC!E7</f>
        <v>10000000000</v>
      </c>
      <c r="G6" s="15"/>
    </row>
    <row r="7" spans="1:7" s="12" customFormat="1" ht="18" customHeight="1">
      <c r="A7" s="35" t="s">
        <v>217</v>
      </c>
      <c r="B7" s="25" t="s">
        <v>245</v>
      </c>
      <c r="C7" s="49">
        <f>FAAC!C8</f>
        <v>52235599853</v>
      </c>
      <c r="D7" s="74">
        <v>27525945116.36</v>
      </c>
      <c r="E7" s="57">
        <f>FAAC!E8</f>
        <v>45671635400</v>
      </c>
      <c r="G7" s="15"/>
    </row>
    <row r="8" spans="1:7" s="20" customFormat="1" ht="18" customHeight="1">
      <c r="A8" s="54"/>
      <c r="B8" s="55" t="s">
        <v>6</v>
      </c>
      <c r="C8" s="50">
        <f>SUM(C6:C7)</f>
        <v>63235599853</v>
      </c>
      <c r="D8" s="75">
        <f>SUM(D6:D7)</f>
        <v>36267788312.26</v>
      </c>
      <c r="E8" s="65">
        <f>SUM(E6:E7)</f>
        <v>55671635400</v>
      </c>
      <c r="G8" s="19"/>
    </row>
    <row r="9" spans="1:5" ht="18" customHeight="1">
      <c r="A9" s="28">
        <v>12</v>
      </c>
      <c r="B9" s="37" t="s">
        <v>197</v>
      </c>
      <c r="C9" s="51"/>
      <c r="D9" s="76"/>
      <c r="E9" s="103"/>
    </row>
    <row r="10" spans="1:5" ht="18" customHeight="1">
      <c r="A10" s="28">
        <v>12010000</v>
      </c>
      <c r="B10" s="37" t="s">
        <v>272</v>
      </c>
      <c r="C10" s="52"/>
      <c r="D10" s="76"/>
      <c r="E10" s="103"/>
    </row>
    <row r="11" spans="1:5" ht="18" customHeight="1">
      <c r="A11" s="33" t="s">
        <v>209</v>
      </c>
      <c r="B11" s="23" t="s">
        <v>203</v>
      </c>
      <c r="C11" s="53">
        <f>FAAC!C13</f>
        <v>5000000000</v>
      </c>
      <c r="D11" s="88">
        <f>FAAC!D13</f>
        <v>2671635339.16</v>
      </c>
      <c r="E11" s="30">
        <f>FAAC!E13</f>
        <v>7500000000</v>
      </c>
    </row>
    <row r="12" spans="1:5" ht="18" customHeight="1">
      <c r="A12" s="33" t="s">
        <v>210</v>
      </c>
      <c r="B12" s="23" t="s">
        <v>8</v>
      </c>
      <c r="C12" s="53">
        <f>FAAC!C14</f>
        <v>500000000</v>
      </c>
      <c r="D12" s="88">
        <f>FAAC!D14</f>
        <v>213046454.06</v>
      </c>
      <c r="E12" s="30">
        <f>FAAC!E14</f>
        <v>1200000000</v>
      </c>
    </row>
    <row r="13" spans="1:5" ht="18" customHeight="1">
      <c r="A13" s="33" t="s">
        <v>212</v>
      </c>
      <c r="B13" s="23" t="s">
        <v>246</v>
      </c>
      <c r="C13" s="53">
        <f>FAAC!C15</f>
        <v>100000000</v>
      </c>
      <c r="D13" s="88">
        <f>FAAC!D15</f>
        <v>44000</v>
      </c>
      <c r="E13" s="30">
        <f>FAAC!E15</f>
        <v>100000000</v>
      </c>
    </row>
    <row r="14" spans="1:5" ht="18" customHeight="1">
      <c r="A14" s="33" t="s">
        <v>211</v>
      </c>
      <c r="B14" s="23" t="s">
        <v>204</v>
      </c>
      <c r="C14" s="53">
        <f>FAAC!C16</f>
        <v>800000000</v>
      </c>
      <c r="D14" s="88">
        <f>FAAC!D16</f>
        <v>445500</v>
      </c>
      <c r="E14" s="30">
        <f>FAAC!E16</f>
        <v>1500000000</v>
      </c>
    </row>
    <row r="15" spans="1:5" ht="18" customHeight="1">
      <c r="A15" s="33" t="s">
        <v>218</v>
      </c>
      <c r="B15" s="23" t="s">
        <v>5</v>
      </c>
      <c r="C15" s="53">
        <f>FAAC!C18</f>
        <v>500000000</v>
      </c>
      <c r="D15" s="88">
        <f>FAAC!D18</f>
        <v>0</v>
      </c>
      <c r="E15" s="30">
        <f>FAAC!E18</f>
        <v>500000000</v>
      </c>
    </row>
    <row r="16" spans="1:7" ht="18" customHeight="1">
      <c r="A16" s="54"/>
      <c r="B16" s="55" t="s">
        <v>207</v>
      </c>
      <c r="C16" s="50">
        <f>SUM(C11:C15)</f>
        <v>6900000000</v>
      </c>
      <c r="D16" s="50">
        <f>SUM(D11:D15)</f>
        <v>2885171293.22</v>
      </c>
      <c r="E16" s="65">
        <f>SUM(E11:E15)</f>
        <v>10800000000</v>
      </c>
      <c r="G16" s="16"/>
    </row>
    <row r="17" spans="1:7" ht="18" customHeight="1">
      <c r="A17" s="28">
        <v>12020000</v>
      </c>
      <c r="B17" s="37" t="s">
        <v>273</v>
      </c>
      <c r="C17" s="52"/>
      <c r="D17" s="77"/>
      <c r="E17" s="104"/>
      <c r="G17" s="16"/>
    </row>
    <row r="18" spans="1:7" ht="18" customHeight="1">
      <c r="A18" s="33" t="s">
        <v>248</v>
      </c>
      <c r="B18" s="23" t="s">
        <v>247</v>
      </c>
      <c r="C18" s="53">
        <f>FAAC!C49</f>
        <v>100000000</v>
      </c>
      <c r="D18" s="88">
        <f>FAAC!D49</f>
        <v>43600300</v>
      </c>
      <c r="E18" s="30">
        <f>FAAC!E49</f>
        <v>1000300000</v>
      </c>
      <c r="G18" s="16"/>
    </row>
    <row r="19" spans="1:7" s="9" customFormat="1" ht="18" customHeight="1">
      <c r="A19" s="33" t="s">
        <v>256</v>
      </c>
      <c r="B19" s="23" t="s">
        <v>249</v>
      </c>
      <c r="C19" s="53">
        <f>FAAC!C116</f>
        <v>1000000000</v>
      </c>
      <c r="D19" s="88">
        <f>FAAC!D116</f>
        <v>187836749.46</v>
      </c>
      <c r="E19" s="30">
        <f>FAAC!E116</f>
        <v>1120000000</v>
      </c>
      <c r="G19" s="16"/>
    </row>
    <row r="20" spans="1:7" s="9" customFormat="1" ht="18" customHeight="1">
      <c r="A20" s="33" t="s">
        <v>255</v>
      </c>
      <c r="B20" s="23" t="s">
        <v>96</v>
      </c>
      <c r="C20" s="53">
        <f>FAAC!C126</f>
        <v>20000000</v>
      </c>
      <c r="D20" s="88">
        <f>FAAC!D126</f>
        <v>10434623</v>
      </c>
      <c r="E20" s="30">
        <f>FAAC!E126</f>
        <v>500000000</v>
      </c>
      <c r="G20" s="16"/>
    </row>
    <row r="21" spans="1:7" s="9" customFormat="1" ht="18" customHeight="1">
      <c r="A21" s="33" t="s">
        <v>257</v>
      </c>
      <c r="B21" s="23" t="s">
        <v>250</v>
      </c>
      <c r="C21" s="53">
        <f>FAAC!C146</f>
        <v>600000000</v>
      </c>
      <c r="D21" s="88">
        <f>FAAC!D146</f>
        <v>1500</v>
      </c>
      <c r="E21" s="30">
        <f>FAAC!E146</f>
        <v>101080000</v>
      </c>
      <c r="G21" s="16"/>
    </row>
    <row r="22" spans="1:7" s="9" customFormat="1" ht="18" customHeight="1">
      <c r="A22" s="33" t="s">
        <v>258</v>
      </c>
      <c r="B22" s="23" t="s">
        <v>251</v>
      </c>
      <c r="C22" s="53">
        <f>FAAC!C170</f>
        <v>102000000</v>
      </c>
      <c r="D22" s="88">
        <f>FAAC!D170</f>
        <v>1243500</v>
      </c>
      <c r="E22" s="30">
        <f>FAAC!E170</f>
        <v>500000000</v>
      </c>
      <c r="G22" s="16"/>
    </row>
    <row r="23" spans="1:7" s="9" customFormat="1" ht="18" customHeight="1">
      <c r="A23" s="33" t="s">
        <v>259</v>
      </c>
      <c r="B23" s="23" t="s">
        <v>252</v>
      </c>
      <c r="C23" s="53">
        <f>FAAC!C185</f>
        <v>25000000</v>
      </c>
      <c r="D23" s="88">
        <f>FAAC!D185</f>
        <v>10254371</v>
      </c>
      <c r="E23" s="30">
        <f>FAAC!E185</f>
        <v>125000000</v>
      </c>
      <c r="G23" s="16"/>
    </row>
    <row r="24" spans="1:7" s="9" customFormat="1" ht="18" customHeight="1">
      <c r="A24" s="33" t="s">
        <v>260</v>
      </c>
      <c r="B24" s="23" t="s">
        <v>253</v>
      </c>
      <c r="C24" s="53">
        <f>FAAC!C195</f>
        <v>500000000</v>
      </c>
      <c r="D24" s="88">
        <f>FAAC!D195</f>
        <v>10491002.65</v>
      </c>
      <c r="E24" s="30">
        <f>FAAC!E195</f>
        <v>500000000</v>
      </c>
      <c r="G24" s="16"/>
    </row>
    <row r="25" spans="1:7" s="9" customFormat="1" ht="18" customHeight="1">
      <c r="A25" s="33" t="s">
        <v>261</v>
      </c>
      <c r="B25" s="23" t="s">
        <v>254</v>
      </c>
      <c r="C25" s="53">
        <f>FAAC!C199</f>
        <v>100000000</v>
      </c>
      <c r="D25" s="88">
        <f>FAAC!D199</f>
        <v>0</v>
      </c>
      <c r="E25" s="30">
        <f>FAAC!E199</f>
        <v>175000000</v>
      </c>
      <c r="G25" s="16"/>
    </row>
    <row r="26" spans="1:7" ht="18" customHeight="1">
      <c r="A26" s="54"/>
      <c r="B26" s="55" t="s">
        <v>274</v>
      </c>
      <c r="C26" s="50">
        <f>SUM(C18:C25)</f>
        <v>2447000000</v>
      </c>
      <c r="D26" s="75">
        <f>SUM(D18:D25)</f>
        <v>263862046.11</v>
      </c>
      <c r="E26" s="65">
        <f>SUM(E18:E25)</f>
        <v>4021380000</v>
      </c>
      <c r="G26" s="16"/>
    </row>
    <row r="27" spans="1:7" s="9" customFormat="1" ht="18" customHeight="1">
      <c r="A27" s="33"/>
      <c r="B27" s="37" t="s">
        <v>196</v>
      </c>
      <c r="C27" s="53"/>
      <c r="D27" s="78"/>
      <c r="E27" s="104"/>
      <c r="G27" s="16"/>
    </row>
    <row r="28" spans="1:7" s="9" customFormat="1" ht="18" customHeight="1">
      <c r="A28" s="33" t="s">
        <v>270</v>
      </c>
      <c r="B28" s="23" t="s">
        <v>262</v>
      </c>
      <c r="C28" s="53">
        <f>FAAC!C203</f>
        <v>100000000</v>
      </c>
      <c r="D28" s="100">
        <f>FAAC!D203</f>
        <v>0</v>
      </c>
      <c r="E28" s="31">
        <f>FAAC!E203</f>
        <v>500000000</v>
      </c>
      <c r="G28" s="16"/>
    </row>
    <row r="29" spans="1:7" s="9" customFormat="1" ht="18" customHeight="1">
      <c r="A29" s="33" t="s">
        <v>502</v>
      </c>
      <c r="B29" s="23" t="s">
        <v>200</v>
      </c>
      <c r="C29" s="53">
        <v>0</v>
      </c>
      <c r="D29" s="100">
        <v>498929659.9</v>
      </c>
      <c r="E29" s="31">
        <v>0</v>
      </c>
      <c r="G29" s="16"/>
    </row>
    <row r="30" spans="1:7" s="9" customFormat="1" ht="18" customHeight="1">
      <c r="A30" s="33" t="s">
        <v>266</v>
      </c>
      <c r="B30" s="23" t="s">
        <v>264</v>
      </c>
      <c r="C30" s="53">
        <v>0</v>
      </c>
      <c r="D30" s="100">
        <v>0</v>
      </c>
      <c r="E30" s="31">
        <v>2000000000</v>
      </c>
      <c r="G30" s="113"/>
    </row>
    <row r="31" spans="1:7" s="9" customFormat="1" ht="18" customHeight="1">
      <c r="A31" s="33" t="s">
        <v>522</v>
      </c>
      <c r="B31" s="23" t="s">
        <v>201</v>
      </c>
      <c r="C31" s="53">
        <v>3000000000</v>
      </c>
      <c r="D31" s="100">
        <v>0</v>
      </c>
      <c r="E31" s="31">
        <v>1000000000</v>
      </c>
      <c r="G31" s="16"/>
    </row>
    <row r="32" spans="1:7" s="9" customFormat="1" ht="18" customHeight="1">
      <c r="A32" s="33" t="s">
        <v>523</v>
      </c>
      <c r="B32" s="23" t="s">
        <v>202</v>
      </c>
      <c r="C32" s="53">
        <v>3000000000</v>
      </c>
      <c r="D32" s="100">
        <v>1376265236.12</v>
      </c>
      <c r="E32" s="31">
        <v>2000000000</v>
      </c>
      <c r="G32" s="16"/>
    </row>
    <row r="33" spans="1:7" s="9" customFormat="1" ht="18" customHeight="1">
      <c r="A33" s="33" t="s">
        <v>265</v>
      </c>
      <c r="B33" s="23" t="s">
        <v>194</v>
      </c>
      <c r="C33" s="53">
        <v>4000000000</v>
      </c>
      <c r="D33" s="100">
        <v>912951938</v>
      </c>
      <c r="E33" s="31">
        <v>2000000000</v>
      </c>
      <c r="G33" s="16"/>
    </row>
    <row r="34" spans="1:5" ht="18" customHeight="1">
      <c r="A34" s="33" t="s">
        <v>366</v>
      </c>
      <c r="B34" s="23" t="s">
        <v>74</v>
      </c>
      <c r="C34" s="53">
        <f>FAAC!C488</f>
        <v>6000000000</v>
      </c>
      <c r="D34" s="100">
        <f>FAAC!D488</f>
        <v>2334657237.79</v>
      </c>
      <c r="E34" s="31">
        <f>FAAC!E488</f>
        <v>4674025737</v>
      </c>
    </row>
    <row r="35" spans="1:7" s="9" customFormat="1" ht="18" customHeight="1">
      <c r="A35" s="33" t="s">
        <v>269</v>
      </c>
      <c r="B35" s="23" t="s">
        <v>263</v>
      </c>
      <c r="C35" s="53">
        <f>FAAC!C212</f>
        <v>0</v>
      </c>
      <c r="D35" s="100">
        <v>0</v>
      </c>
      <c r="E35" s="31">
        <f>FAAC!E212</f>
        <v>8958352120</v>
      </c>
      <c r="G35" s="16"/>
    </row>
    <row r="36" spans="1:7" s="9" customFormat="1" ht="18" customHeight="1">
      <c r="A36" s="33" t="s">
        <v>268</v>
      </c>
      <c r="B36" s="23" t="s">
        <v>275</v>
      </c>
      <c r="C36" s="53">
        <f>FAAC!C218</f>
        <v>500000000</v>
      </c>
      <c r="D36" s="78">
        <f>FAAC!D218</f>
        <v>0</v>
      </c>
      <c r="E36" s="31">
        <f>FAAC!E218</f>
        <v>2000000000</v>
      </c>
      <c r="G36" s="16"/>
    </row>
    <row r="37" spans="1:7" s="9" customFormat="1" ht="18" customHeight="1">
      <c r="A37" s="33" t="s">
        <v>267</v>
      </c>
      <c r="B37" s="23" t="s">
        <v>205</v>
      </c>
      <c r="C37" s="53">
        <v>20709876962</v>
      </c>
      <c r="D37" s="100">
        <v>27963439787</v>
      </c>
      <c r="E37" s="31">
        <v>56324105090</v>
      </c>
      <c r="G37" s="16"/>
    </row>
    <row r="38" spans="1:5" ht="18" customHeight="1">
      <c r="A38" s="33" t="s">
        <v>276</v>
      </c>
      <c r="B38" s="23" t="s">
        <v>277</v>
      </c>
      <c r="C38" s="53">
        <v>1000000000</v>
      </c>
      <c r="D38" s="100">
        <v>3276519147.67</v>
      </c>
      <c r="E38" s="31">
        <v>2000000000</v>
      </c>
    </row>
    <row r="39" spans="1:7" s="20" customFormat="1" ht="16.5" customHeight="1">
      <c r="A39" s="56"/>
      <c r="B39" s="55" t="s">
        <v>206</v>
      </c>
      <c r="C39" s="50">
        <f>SUM(C28:C38)</f>
        <v>38309876962</v>
      </c>
      <c r="D39" s="75">
        <f>SUM(D28:D38)</f>
        <v>36362763006.479996</v>
      </c>
      <c r="E39" s="65">
        <f>SUM(E28:E38)</f>
        <v>81456482947</v>
      </c>
      <c r="G39" s="19"/>
    </row>
    <row r="40" spans="1:7" s="20" customFormat="1" ht="16.5" customHeight="1">
      <c r="A40" s="66"/>
      <c r="B40" s="67" t="s">
        <v>208</v>
      </c>
      <c r="C40" s="68">
        <f>SUM(C8,C16,C26,C39)</f>
        <v>110892476815</v>
      </c>
      <c r="D40" s="82">
        <f>SUM(D8,D16,D26,D39)</f>
        <v>75779584658.07</v>
      </c>
      <c r="E40" s="97">
        <f>SUM(E8,E16,E26,E39)</f>
        <v>151949498347</v>
      </c>
      <c r="G40" s="114"/>
    </row>
  </sheetData>
  <sheetProtection/>
  <mergeCells count="2">
    <mergeCell ref="A1:E1"/>
    <mergeCell ref="A2:E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Zeros="0" tabSelected="1" view="pageBreakPreview" zoomScale="120" zoomScaleSheetLayoutView="120" zoomScalePageLayoutView="0" workbookViewId="0" topLeftCell="A1">
      <selection activeCell="C25" sqref="C25"/>
    </sheetView>
  </sheetViews>
  <sheetFormatPr defaultColWidth="9.00390625" defaultRowHeight="14.25"/>
  <cols>
    <col min="1" max="1" width="5.50390625" style="2" customWidth="1"/>
    <col min="2" max="2" width="39.625" style="2" customWidth="1"/>
    <col min="3" max="3" width="17.625" style="2" customWidth="1"/>
    <col min="4" max="4" width="20.25390625" style="8" customWidth="1"/>
    <col min="5" max="5" width="9.00390625" style="105" customWidth="1"/>
    <col min="6" max="6" width="18.75390625" style="8" customWidth="1"/>
  </cols>
  <sheetData>
    <row r="1" spans="1:6" ht="24" customHeight="1">
      <c r="A1" s="193" t="s">
        <v>198</v>
      </c>
      <c r="B1" s="194"/>
      <c r="C1" s="195"/>
      <c r="D1" s="5"/>
      <c r="E1" s="47"/>
      <c r="F1" s="13"/>
    </row>
    <row r="2" spans="1:3" ht="25.5" customHeight="1">
      <c r="A2" s="196" t="s">
        <v>635</v>
      </c>
      <c r="B2" s="197"/>
      <c r="C2" s="198"/>
    </row>
    <row r="3" spans="1:6" s="1" customFormat="1" ht="47.25">
      <c r="A3" s="21" t="s">
        <v>421</v>
      </c>
      <c r="B3" s="22" t="s">
        <v>422</v>
      </c>
      <c r="C3" s="58" t="s">
        <v>621</v>
      </c>
      <c r="D3" s="22"/>
      <c r="E3" s="106"/>
      <c r="F3" s="14"/>
    </row>
    <row r="4" spans="1:6" s="1" customFormat="1" ht="15.75">
      <c r="A4" s="41"/>
      <c r="B4" s="40" t="s">
        <v>425</v>
      </c>
      <c r="C4" s="26"/>
      <c r="D4" s="11"/>
      <c r="E4" s="106"/>
      <c r="F4" s="14"/>
    </row>
    <row r="5" spans="1:6" s="12" customFormat="1" ht="18" customHeight="1">
      <c r="A5" s="41" t="s">
        <v>423</v>
      </c>
      <c r="B5" s="25" t="s">
        <v>245</v>
      </c>
      <c r="C5" s="26">
        <v>45671635400</v>
      </c>
      <c r="D5" s="6"/>
      <c r="E5" s="107"/>
      <c r="F5" s="15"/>
    </row>
    <row r="6" spans="1:6" s="12" customFormat="1" ht="18" customHeight="1">
      <c r="A6" s="41" t="s">
        <v>424</v>
      </c>
      <c r="B6" s="25" t="s">
        <v>10</v>
      </c>
      <c r="C6" s="26">
        <v>10000000000</v>
      </c>
      <c r="D6" s="6"/>
      <c r="E6" s="107"/>
      <c r="F6" s="15"/>
    </row>
    <row r="7" spans="1:6" s="12" customFormat="1" ht="18" customHeight="1">
      <c r="A7" s="41" t="s">
        <v>426</v>
      </c>
      <c r="B7" s="25" t="s">
        <v>427</v>
      </c>
      <c r="C7" s="26">
        <v>14821380000</v>
      </c>
      <c r="D7" s="6"/>
      <c r="E7" s="107"/>
      <c r="F7" s="15"/>
    </row>
    <row r="8" spans="1:6" s="20" customFormat="1" ht="18" customHeight="1">
      <c r="A8" s="42"/>
      <c r="B8" s="24" t="s">
        <v>428</v>
      </c>
      <c r="C8" s="59">
        <f>SUM(C5:C7)</f>
        <v>70493015400</v>
      </c>
      <c r="D8" s="19"/>
      <c r="E8" s="108"/>
      <c r="F8" s="19"/>
    </row>
    <row r="9" spans="1:4" ht="21.75" customHeight="1">
      <c r="A9" s="43"/>
      <c r="B9" s="29" t="s">
        <v>429</v>
      </c>
      <c r="C9" s="95"/>
      <c r="D9" s="7"/>
    </row>
    <row r="10" spans="1:4" ht="18" customHeight="1">
      <c r="A10" s="41" t="s">
        <v>430</v>
      </c>
      <c r="B10" s="23" t="s">
        <v>431</v>
      </c>
      <c r="C10" s="30">
        <v>6000000000</v>
      </c>
      <c r="D10" s="7"/>
    </row>
    <row r="11" spans="1:4" ht="18" customHeight="1">
      <c r="A11" s="41" t="s">
        <v>440</v>
      </c>
      <c r="B11" s="23" t="s">
        <v>432</v>
      </c>
      <c r="C11" s="30">
        <v>100000000</v>
      </c>
      <c r="D11" s="7"/>
    </row>
    <row r="12" spans="1:4" ht="18" customHeight="1">
      <c r="A12" s="41" t="s">
        <v>441</v>
      </c>
      <c r="B12" s="23" t="s">
        <v>433</v>
      </c>
      <c r="C12" s="31">
        <v>4500000000</v>
      </c>
      <c r="D12" s="7"/>
    </row>
    <row r="13" spans="1:4" ht="18" customHeight="1">
      <c r="A13" s="41" t="s">
        <v>442</v>
      </c>
      <c r="B13" s="23" t="s">
        <v>434</v>
      </c>
      <c r="C13" s="31">
        <v>400000000</v>
      </c>
      <c r="D13" s="7"/>
    </row>
    <row r="14" spans="1:4" ht="18" customHeight="1">
      <c r="A14" s="41" t="s">
        <v>443</v>
      </c>
      <c r="B14" s="23" t="s">
        <v>435</v>
      </c>
      <c r="C14" s="31">
        <v>41034361610</v>
      </c>
      <c r="D14" s="7"/>
    </row>
    <row r="15" spans="1:4" ht="18" customHeight="1">
      <c r="A15" s="41" t="s">
        <v>444</v>
      </c>
      <c r="B15" s="23" t="s">
        <v>436</v>
      </c>
      <c r="C15" s="31">
        <v>14559634860</v>
      </c>
      <c r="D15" s="7"/>
    </row>
    <row r="16" spans="1:4" ht="18" customHeight="1">
      <c r="A16" s="41" t="s">
        <v>445</v>
      </c>
      <c r="B16" s="23" t="s">
        <v>437</v>
      </c>
      <c r="C16" s="31">
        <v>0</v>
      </c>
      <c r="D16" s="7"/>
    </row>
    <row r="17" spans="1:4" ht="18" customHeight="1">
      <c r="A17" s="41" t="s">
        <v>271</v>
      </c>
      <c r="B17" s="23" t="s">
        <v>438</v>
      </c>
      <c r="C17" s="31">
        <v>84148877582</v>
      </c>
      <c r="D17" s="7"/>
    </row>
    <row r="18" spans="1:4" ht="18" customHeight="1">
      <c r="A18" s="44"/>
      <c r="B18" s="24" t="s">
        <v>439</v>
      </c>
      <c r="C18" s="59">
        <f>SUM(C10:C17)</f>
        <v>150742874052</v>
      </c>
      <c r="D18" s="7"/>
    </row>
    <row r="19" spans="1:6" ht="18" customHeight="1">
      <c r="A19" s="43"/>
      <c r="B19" s="24" t="s">
        <v>591</v>
      </c>
      <c r="C19" s="60">
        <f>C8-C18</f>
        <v>-80249858652</v>
      </c>
      <c r="D19" s="2"/>
      <c r="F19" s="16"/>
    </row>
    <row r="20" spans="1:6" ht="18" customHeight="1">
      <c r="A20" s="44"/>
      <c r="B20" s="29" t="s">
        <v>448</v>
      </c>
      <c r="C20" s="30"/>
      <c r="D20" s="2"/>
      <c r="F20" s="16"/>
    </row>
    <row r="21" spans="1:6" s="9" customFormat="1" ht="18" customHeight="1">
      <c r="A21" s="41" t="s">
        <v>446</v>
      </c>
      <c r="B21" s="23" t="s">
        <v>262</v>
      </c>
      <c r="C21" s="31">
        <v>500000000</v>
      </c>
      <c r="D21" s="2"/>
      <c r="E21" s="109"/>
      <c r="F21" s="16"/>
    </row>
    <row r="22" spans="1:6" s="9" customFormat="1" ht="18" customHeight="1">
      <c r="A22" s="41" t="s">
        <v>449</v>
      </c>
      <c r="B22" s="23" t="s">
        <v>200</v>
      </c>
      <c r="C22" s="31">
        <v>0</v>
      </c>
      <c r="D22" s="2"/>
      <c r="E22" s="109"/>
      <c r="F22" s="16"/>
    </row>
    <row r="23" spans="1:6" s="9" customFormat="1" ht="18" customHeight="1">
      <c r="A23" s="41" t="s">
        <v>450</v>
      </c>
      <c r="B23" s="23" t="s">
        <v>264</v>
      </c>
      <c r="C23" s="31">
        <v>2000000000</v>
      </c>
      <c r="D23" s="2"/>
      <c r="E23" s="109"/>
      <c r="F23" s="16"/>
    </row>
    <row r="24" spans="1:6" s="9" customFormat="1" ht="18" customHeight="1">
      <c r="A24" s="41" t="s">
        <v>451</v>
      </c>
      <c r="B24" s="23" t="s">
        <v>201</v>
      </c>
      <c r="C24" s="31">
        <v>2000000000</v>
      </c>
      <c r="D24" s="2"/>
      <c r="E24" s="109"/>
      <c r="F24" s="16"/>
    </row>
    <row r="25" spans="1:6" s="9" customFormat="1" ht="18" customHeight="1">
      <c r="A25" s="41" t="s">
        <v>452</v>
      </c>
      <c r="B25" s="23" t="s">
        <v>202</v>
      </c>
      <c r="C25" s="31">
        <v>3000000000</v>
      </c>
      <c r="D25" s="2"/>
      <c r="E25" s="109"/>
      <c r="F25" s="16"/>
    </row>
    <row r="26" spans="1:6" s="9" customFormat="1" ht="18" customHeight="1">
      <c r="A26" s="41" t="s">
        <v>453</v>
      </c>
      <c r="B26" s="23" t="s">
        <v>194</v>
      </c>
      <c r="C26" s="31">
        <v>2000000000</v>
      </c>
      <c r="D26" s="2"/>
      <c r="E26" s="109"/>
      <c r="F26" s="16"/>
    </row>
    <row r="27" spans="1:3" ht="18" customHeight="1">
      <c r="A27" s="41" t="s">
        <v>454</v>
      </c>
      <c r="B27" s="23" t="s">
        <v>74</v>
      </c>
      <c r="C27" s="31">
        <v>4674025737</v>
      </c>
    </row>
    <row r="28" spans="1:6" s="9" customFormat="1" ht="18" customHeight="1">
      <c r="A28" s="41" t="s">
        <v>455</v>
      </c>
      <c r="B28" s="23" t="s">
        <v>263</v>
      </c>
      <c r="C28" s="31">
        <v>8958352120</v>
      </c>
      <c r="D28" s="2"/>
      <c r="E28" s="109"/>
      <c r="F28" s="16"/>
    </row>
    <row r="29" spans="1:6" s="9" customFormat="1" ht="18" customHeight="1">
      <c r="A29" s="41" t="s">
        <v>456</v>
      </c>
      <c r="B29" s="23" t="s">
        <v>275</v>
      </c>
      <c r="C29" s="31">
        <v>2000000000</v>
      </c>
      <c r="D29" s="2"/>
      <c r="E29" s="109"/>
      <c r="F29" s="16"/>
    </row>
    <row r="30" spans="1:6" s="9" customFormat="1" ht="18" customHeight="1">
      <c r="A30" s="41" t="s">
        <v>457</v>
      </c>
      <c r="B30" s="23" t="s">
        <v>205</v>
      </c>
      <c r="C30" s="31">
        <v>53117480795</v>
      </c>
      <c r="D30" s="2"/>
      <c r="E30" s="109"/>
      <c r="F30" s="16"/>
    </row>
    <row r="31" spans="1:3" ht="18" customHeight="1">
      <c r="A31" s="41" t="s">
        <v>458</v>
      </c>
      <c r="B31" s="23" t="s">
        <v>277</v>
      </c>
      <c r="C31" s="31">
        <v>2000000000</v>
      </c>
    </row>
    <row r="32" spans="1:6" s="20" customFormat="1" ht="18" customHeight="1">
      <c r="A32" s="44"/>
      <c r="B32" s="24" t="s">
        <v>459</v>
      </c>
      <c r="C32" s="59">
        <f>SUM(C21:C31)</f>
        <v>80249858652</v>
      </c>
      <c r="D32" s="19"/>
      <c r="E32" s="108"/>
      <c r="F32" s="19"/>
    </row>
    <row r="33" spans="1:6" s="20" customFormat="1" ht="18" customHeight="1">
      <c r="A33" s="27"/>
      <c r="B33" s="63" t="s">
        <v>460</v>
      </c>
      <c r="C33" s="61">
        <f>SUM(C8,C32)</f>
        <v>150742874052</v>
      </c>
      <c r="D33" s="19"/>
      <c r="E33" s="108"/>
      <c r="F33" s="19"/>
    </row>
    <row r="34" spans="1:6" ht="18" customHeight="1">
      <c r="A34" s="62"/>
      <c r="B34" s="63" t="s">
        <v>447</v>
      </c>
      <c r="C34" s="64">
        <f>C18-C33</f>
        <v>0</v>
      </c>
      <c r="D34" s="2"/>
      <c r="F34" s="16"/>
    </row>
    <row r="35" ht="15.75">
      <c r="C35" s="10"/>
    </row>
    <row r="36" ht="15.75">
      <c r="C36" s="6"/>
    </row>
    <row r="37" ht="15.75">
      <c r="C37" s="6"/>
    </row>
    <row r="38" ht="15.75">
      <c r="C38" s="6"/>
    </row>
    <row r="39" ht="15.75">
      <c r="C39" s="6"/>
    </row>
    <row r="40" ht="15.75">
      <c r="C40" s="6"/>
    </row>
    <row r="41" spans="1:5" s="8" customFormat="1" ht="15.75">
      <c r="A41" s="2"/>
      <c r="B41" s="2"/>
      <c r="C41" s="6"/>
      <c r="E41" s="105"/>
    </row>
    <row r="42" spans="1:5" s="8" customFormat="1" ht="15.75">
      <c r="A42" s="2"/>
      <c r="B42" s="2"/>
      <c r="C42" s="6"/>
      <c r="E42" s="105"/>
    </row>
    <row r="43" spans="1:5" s="8" customFormat="1" ht="15.75">
      <c r="A43" s="2"/>
      <c r="B43" s="2"/>
      <c r="C43" s="6"/>
      <c r="E43" s="105"/>
    </row>
    <row r="44" spans="1:5" s="8" customFormat="1" ht="15.75">
      <c r="A44" s="2"/>
      <c r="B44" s="2"/>
      <c r="C44" s="6"/>
      <c r="E44" s="105"/>
    </row>
    <row r="45" spans="1:5" s="8" customFormat="1" ht="15.75">
      <c r="A45" s="2"/>
      <c r="B45" s="2"/>
      <c r="C45" s="6"/>
      <c r="E45" s="105"/>
    </row>
  </sheetData>
  <sheetProtection/>
  <mergeCells count="2">
    <mergeCell ref="A1:C1"/>
    <mergeCell ref="A2:C2"/>
  </mergeCells>
  <printOptions horizontalCentered="1"/>
  <pageMargins left="0.236220472440945" right="0.236220472440945" top="0.748031496062992" bottom="0.748031496062992" header="0.31496062992126" footer="0.31496062992126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showZeros="0" view="pageBreakPreview" zoomScale="120" zoomScaleSheetLayoutView="120" zoomScalePageLayoutView="0" workbookViewId="0" topLeftCell="A4">
      <selection activeCell="D40" sqref="D40"/>
    </sheetView>
  </sheetViews>
  <sheetFormatPr defaultColWidth="9.00390625" defaultRowHeight="14.25"/>
  <cols>
    <col min="1" max="1" width="10.75390625" style="2" customWidth="1"/>
    <col min="2" max="2" width="34.875" style="2" customWidth="1"/>
    <col min="3" max="4" width="17.625" style="2" customWidth="1"/>
    <col min="5" max="5" width="16.625" style="8" customWidth="1"/>
    <col min="7" max="7" width="18.75390625" style="8" customWidth="1"/>
  </cols>
  <sheetData>
    <row r="1" spans="1:7" ht="24" customHeight="1">
      <c r="A1" s="187" t="s">
        <v>198</v>
      </c>
      <c r="B1" s="188"/>
      <c r="C1" s="188"/>
      <c r="D1" s="188"/>
      <c r="E1" s="189"/>
      <c r="F1" s="5"/>
      <c r="G1" s="13"/>
    </row>
    <row r="2" spans="1:5" ht="25.5" customHeight="1">
      <c r="A2" s="190" t="s">
        <v>638</v>
      </c>
      <c r="B2" s="191"/>
      <c r="C2" s="191"/>
      <c r="D2" s="191"/>
      <c r="E2" s="192"/>
    </row>
    <row r="3" spans="1:7" s="1" customFormat="1" ht="48" customHeight="1">
      <c r="A3" s="21" t="s">
        <v>1</v>
      </c>
      <c r="B3" s="22" t="s">
        <v>2</v>
      </c>
      <c r="C3" s="22" t="s">
        <v>536</v>
      </c>
      <c r="D3" s="71" t="s">
        <v>634</v>
      </c>
      <c r="E3" s="58" t="s">
        <v>637</v>
      </c>
      <c r="G3" s="14"/>
    </row>
    <row r="4" spans="1:7" s="1" customFormat="1" ht="15.75">
      <c r="A4" s="110">
        <v>1</v>
      </c>
      <c r="B4" s="111" t="s">
        <v>416</v>
      </c>
      <c r="C4" s="48"/>
      <c r="D4" s="112"/>
      <c r="E4" s="101"/>
      <c r="G4" s="14"/>
    </row>
    <row r="5" spans="1:7" s="17" customFormat="1" ht="16.5" customHeight="1">
      <c r="A5" s="34" t="s">
        <v>501</v>
      </c>
      <c r="B5" s="40" t="s">
        <v>195</v>
      </c>
      <c r="C5" s="48"/>
      <c r="D5" s="72"/>
      <c r="E5" s="102"/>
      <c r="G5" s="18"/>
    </row>
    <row r="6" spans="1:7" s="12" customFormat="1" ht="18" customHeight="1">
      <c r="A6" s="35" t="s">
        <v>216</v>
      </c>
      <c r="B6" s="25" t="s">
        <v>10</v>
      </c>
      <c r="C6" s="49">
        <f>FAAC!C7</f>
        <v>11000000000</v>
      </c>
      <c r="D6" s="74">
        <v>8741843195.9</v>
      </c>
      <c r="E6" s="57">
        <f>FAAC!E7</f>
        <v>10000000000</v>
      </c>
      <c r="G6" s="15"/>
    </row>
    <row r="7" spans="1:7" s="12" customFormat="1" ht="18" customHeight="1">
      <c r="A7" s="35" t="s">
        <v>217</v>
      </c>
      <c r="B7" s="25" t="s">
        <v>245</v>
      </c>
      <c r="C7" s="49">
        <f>FAAC!C8</f>
        <v>52235599853</v>
      </c>
      <c r="D7" s="74">
        <v>27525945116.36</v>
      </c>
      <c r="E7" s="57">
        <f>FAAC!E8</f>
        <v>45671635400</v>
      </c>
      <c r="G7" s="15"/>
    </row>
    <row r="8" spans="1:7" s="20" customFormat="1" ht="18" customHeight="1">
      <c r="A8" s="54"/>
      <c r="B8" s="55" t="s">
        <v>6</v>
      </c>
      <c r="C8" s="50">
        <f>SUM(C6:C7)</f>
        <v>63235599853</v>
      </c>
      <c r="D8" s="75">
        <f>SUM(D6:D7)</f>
        <v>36267788312.26</v>
      </c>
      <c r="E8" s="65">
        <f>SUM(E6:E7)</f>
        <v>55671635400</v>
      </c>
      <c r="G8" s="19"/>
    </row>
    <row r="9" spans="1:5" ht="18" customHeight="1">
      <c r="A9" s="28">
        <v>12</v>
      </c>
      <c r="B9" s="37" t="s">
        <v>197</v>
      </c>
      <c r="C9" s="51"/>
      <c r="D9" s="76"/>
      <c r="E9" s="103"/>
    </row>
    <row r="10" spans="1:5" ht="18" customHeight="1">
      <c r="A10" s="28">
        <v>12010000</v>
      </c>
      <c r="B10" s="37" t="s">
        <v>272</v>
      </c>
      <c r="C10" s="52"/>
      <c r="D10" s="76"/>
      <c r="E10" s="103"/>
    </row>
    <row r="11" spans="1:5" ht="18" customHeight="1">
      <c r="A11" s="33" t="s">
        <v>209</v>
      </c>
      <c r="B11" s="23" t="s">
        <v>203</v>
      </c>
      <c r="C11" s="53">
        <f>FAAC!C13</f>
        <v>5000000000</v>
      </c>
      <c r="D11" s="88">
        <f>FAAC!D13</f>
        <v>2671635339.16</v>
      </c>
      <c r="E11" s="30">
        <f>FAAC!E13</f>
        <v>7500000000</v>
      </c>
    </row>
    <row r="12" spans="1:5" ht="18" customHeight="1">
      <c r="A12" s="33" t="s">
        <v>210</v>
      </c>
      <c r="B12" s="23" t="s">
        <v>8</v>
      </c>
      <c r="C12" s="53">
        <f>FAAC!C14</f>
        <v>500000000</v>
      </c>
      <c r="D12" s="88">
        <f>FAAC!D14</f>
        <v>213046454.06</v>
      </c>
      <c r="E12" s="30">
        <f>FAAC!E14</f>
        <v>1200000000</v>
      </c>
    </row>
    <row r="13" spans="1:5" ht="18" customHeight="1">
      <c r="A13" s="33" t="s">
        <v>212</v>
      </c>
      <c r="B13" s="23" t="s">
        <v>246</v>
      </c>
      <c r="C13" s="53">
        <f>FAAC!C15</f>
        <v>100000000</v>
      </c>
      <c r="D13" s="88">
        <f>FAAC!D15</f>
        <v>44000</v>
      </c>
      <c r="E13" s="30">
        <f>FAAC!E15</f>
        <v>100000000</v>
      </c>
    </row>
    <row r="14" spans="1:5" ht="18" customHeight="1">
      <c r="A14" s="33" t="s">
        <v>211</v>
      </c>
      <c r="B14" s="23" t="s">
        <v>204</v>
      </c>
      <c r="C14" s="53">
        <f>FAAC!C16</f>
        <v>800000000</v>
      </c>
      <c r="D14" s="88">
        <f>FAAC!D16</f>
        <v>445500</v>
      </c>
      <c r="E14" s="30">
        <f>FAAC!E16</f>
        <v>1500000000</v>
      </c>
    </row>
    <row r="15" spans="1:5" ht="18" customHeight="1">
      <c r="A15" s="33" t="s">
        <v>218</v>
      </c>
      <c r="B15" s="23" t="s">
        <v>5</v>
      </c>
      <c r="C15" s="53">
        <f>FAAC!C18</f>
        <v>500000000</v>
      </c>
      <c r="D15" s="88">
        <f>FAAC!D18</f>
        <v>0</v>
      </c>
      <c r="E15" s="30">
        <f>FAAC!E18</f>
        <v>500000000</v>
      </c>
    </row>
    <row r="16" spans="1:7" ht="18" customHeight="1">
      <c r="A16" s="54"/>
      <c r="B16" s="55" t="s">
        <v>207</v>
      </c>
      <c r="C16" s="50">
        <f>SUM(C11:C15)</f>
        <v>6900000000</v>
      </c>
      <c r="D16" s="50">
        <f>SUM(D11:D15)</f>
        <v>2885171293.22</v>
      </c>
      <c r="E16" s="65">
        <f>SUM(E11:E15)</f>
        <v>10800000000</v>
      </c>
      <c r="G16" s="16"/>
    </row>
    <row r="17" spans="1:7" ht="18" customHeight="1">
      <c r="A17" s="28">
        <v>12020000</v>
      </c>
      <c r="B17" s="37" t="s">
        <v>273</v>
      </c>
      <c r="C17" s="52"/>
      <c r="D17" s="77"/>
      <c r="E17" s="104"/>
      <c r="G17" s="16"/>
    </row>
    <row r="18" spans="1:7" ht="18" customHeight="1">
      <c r="A18" s="33" t="s">
        <v>248</v>
      </c>
      <c r="B18" s="23" t="s">
        <v>247</v>
      </c>
      <c r="C18" s="53">
        <f>FAAC!C49</f>
        <v>100000000</v>
      </c>
      <c r="D18" s="88">
        <f>FAAC!D49</f>
        <v>43600300</v>
      </c>
      <c r="E18" s="30">
        <f>FAAC!E49</f>
        <v>1000300000</v>
      </c>
      <c r="G18" s="16"/>
    </row>
    <row r="19" spans="1:7" s="9" customFormat="1" ht="18" customHeight="1">
      <c r="A19" s="33" t="s">
        <v>256</v>
      </c>
      <c r="B19" s="23" t="s">
        <v>249</v>
      </c>
      <c r="C19" s="53">
        <f>FAAC!C116</f>
        <v>1000000000</v>
      </c>
      <c r="D19" s="88">
        <f>FAAC!D116</f>
        <v>187836749.46</v>
      </c>
      <c r="E19" s="30">
        <f>FAAC!E116</f>
        <v>1120000000</v>
      </c>
      <c r="G19" s="16"/>
    </row>
    <row r="20" spans="1:7" s="9" customFormat="1" ht="18" customHeight="1">
      <c r="A20" s="33" t="s">
        <v>255</v>
      </c>
      <c r="B20" s="23" t="s">
        <v>96</v>
      </c>
      <c r="C20" s="53">
        <f>FAAC!C126</f>
        <v>20000000</v>
      </c>
      <c r="D20" s="88">
        <f>FAAC!D126</f>
        <v>10434623</v>
      </c>
      <c r="E20" s="30">
        <f>FAAC!E126</f>
        <v>500000000</v>
      </c>
      <c r="G20" s="16"/>
    </row>
    <row r="21" spans="1:7" s="9" customFormat="1" ht="18" customHeight="1">
      <c r="A21" s="33" t="s">
        <v>257</v>
      </c>
      <c r="B21" s="23" t="s">
        <v>250</v>
      </c>
      <c r="C21" s="53">
        <f>FAAC!C146</f>
        <v>600000000</v>
      </c>
      <c r="D21" s="88">
        <f>FAAC!D146</f>
        <v>1500</v>
      </c>
      <c r="E21" s="30">
        <f>FAAC!E146</f>
        <v>101080000</v>
      </c>
      <c r="G21" s="16"/>
    </row>
    <row r="22" spans="1:7" s="9" customFormat="1" ht="18" customHeight="1">
      <c r="A22" s="33" t="s">
        <v>258</v>
      </c>
      <c r="B22" s="23" t="s">
        <v>251</v>
      </c>
      <c r="C22" s="53">
        <f>FAAC!C170</f>
        <v>102000000</v>
      </c>
      <c r="D22" s="88">
        <f>FAAC!D170</f>
        <v>1243500</v>
      </c>
      <c r="E22" s="30">
        <f>FAAC!E170</f>
        <v>500000000</v>
      </c>
      <c r="G22" s="16"/>
    </row>
    <row r="23" spans="1:7" s="9" customFormat="1" ht="18" customHeight="1">
      <c r="A23" s="33" t="s">
        <v>259</v>
      </c>
      <c r="B23" s="23" t="s">
        <v>252</v>
      </c>
      <c r="C23" s="53">
        <f>FAAC!C185</f>
        <v>25000000</v>
      </c>
      <c r="D23" s="88">
        <f>FAAC!D185</f>
        <v>10254371</v>
      </c>
      <c r="E23" s="30">
        <f>FAAC!E185</f>
        <v>125000000</v>
      </c>
      <c r="G23" s="16"/>
    </row>
    <row r="24" spans="1:7" s="9" customFormat="1" ht="18" customHeight="1">
      <c r="A24" s="33" t="s">
        <v>260</v>
      </c>
      <c r="B24" s="23" t="s">
        <v>253</v>
      </c>
      <c r="C24" s="53">
        <f>FAAC!C195</f>
        <v>500000000</v>
      </c>
      <c r="D24" s="88">
        <f>FAAC!D195</f>
        <v>10491002.65</v>
      </c>
      <c r="E24" s="30">
        <f>FAAC!E195</f>
        <v>500000000</v>
      </c>
      <c r="G24" s="16"/>
    </row>
    <row r="25" spans="1:7" s="9" customFormat="1" ht="18" customHeight="1">
      <c r="A25" s="33" t="s">
        <v>261</v>
      </c>
      <c r="B25" s="23" t="s">
        <v>254</v>
      </c>
      <c r="C25" s="53">
        <f>FAAC!C199</f>
        <v>100000000</v>
      </c>
      <c r="D25" s="88">
        <f>FAAC!D199</f>
        <v>0</v>
      </c>
      <c r="E25" s="30">
        <f>FAAC!E199</f>
        <v>175000000</v>
      </c>
      <c r="G25" s="16"/>
    </row>
    <row r="26" spans="1:7" ht="18" customHeight="1">
      <c r="A26" s="54"/>
      <c r="B26" s="55" t="s">
        <v>274</v>
      </c>
      <c r="C26" s="50">
        <f>SUM(C18:C25)</f>
        <v>2447000000</v>
      </c>
      <c r="D26" s="75">
        <f>SUM(D18:D25)</f>
        <v>263862046.11</v>
      </c>
      <c r="E26" s="65">
        <f>SUM(E18:E25)</f>
        <v>4021380000</v>
      </c>
      <c r="G26" s="16"/>
    </row>
    <row r="27" spans="1:7" s="9" customFormat="1" ht="18" customHeight="1">
      <c r="A27" s="33"/>
      <c r="B27" s="37" t="s">
        <v>196</v>
      </c>
      <c r="C27" s="53"/>
      <c r="D27" s="78"/>
      <c r="E27" s="104"/>
      <c r="G27" s="16"/>
    </row>
    <row r="28" spans="1:7" s="9" customFormat="1" ht="18" customHeight="1">
      <c r="A28" s="33" t="s">
        <v>270</v>
      </c>
      <c r="B28" s="23" t="s">
        <v>262</v>
      </c>
      <c r="C28" s="53">
        <f>FAAC!C203</f>
        <v>100000000</v>
      </c>
      <c r="D28" s="100">
        <f>FAAC!D203</f>
        <v>0</v>
      </c>
      <c r="E28" s="31">
        <f>FAAC!E203</f>
        <v>500000000</v>
      </c>
      <c r="G28" s="16"/>
    </row>
    <row r="29" spans="1:7" s="9" customFormat="1" ht="18" customHeight="1">
      <c r="A29" s="33" t="s">
        <v>502</v>
      </c>
      <c r="B29" s="23" t="s">
        <v>200</v>
      </c>
      <c r="C29" s="53">
        <v>0</v>
      </c>
      <c r="D29" s="100">
        <v>498929659.9</v>
      </c>
      <c r="E29" s="31">
        <v>0</v>
      </c>
      <c r="G29" s="16"/>
    </row>
    <row r="30" spans="1:7" s="9" customFormat="1" ht="18" customHeight="1">
      <c r="A30" s="33" t="s">
        <v>266</v>
      </c>
      <c r="B30" s="23" t="s">
        <v>264</v>
      </c>
      <c r="C30" s="53">
        <v>0</v>
      </c>
      <c r="D30" s="100">
        <v>0</v>
      </c>
      <c r="E30" s="31">
        <v>2000000000</v>
      </c>
      <c r="G30" s="16"/>
    </row>
    <row r="31" spans="1:7" s="9" customFormat="1" ht="18" customHeight="1">
      <c r="A31" s="33" t="s">
        <v>522</v>
      </c>
      <c r="B31" s="23" t="s">
        <v>201</v>
      </c>
      <c r="C31" s="53">
        <v>3000000000</v>
      </c>
      <c r="D31" s="100">
        <v>0</v>
      </c>
      <c r="E31" s="31">
        <v>2000000000</v>
      </c>
      <c r="G31" s="16"/>
    </row>
    <row r="32" spans="1:7" s="9" customFormat="1" ht="18" customHeight="1">
      <c r="A32" s="33" t="s">
        <v>523</v>
      </c>
      <c r="B32" s="23" t="s">
        <v>202</v>
      </c>
      <c r="C32" s="53">
        <v>3000000000</v>
      </c>
      <c r="D32" s="100">
        <v>1376265236.12</v>
      </c>
      <c r="E32" s="31">
        <v>3000000000</v>
      </c>
      <c r="G32" s="16"/>
    </row>
    <row r="33" spans="1:7" s="9" customFormat="1" ht="18" customHeight="1">
      <c r="A33" s="33" t="s">
        <v>265</v>
      </c>
      <c r="B33" s="23" t="s">
        <v>194</v>
      </c>
      <c r="C33" s="53">
        <v>4000000000</v>
      </c>
      <c r="D33" s="100">
        <v>912951938</v>
      </c>
      <c r="E33" s="31">
        <v>2000000000</v>
      </c>
      <c r="G33" s="16"/>
    </row>
    <row r="34" spans="1:5" ht="18" customHeight="1">
      <c r="A34" s="33" t="s">
        <v>366</v>
      </c>
      <c r="B34" s="23" t="s">
        <v>74</v>
      </c>
      <c r="C34" s="53">
        <f>FAAC!C488</f>
        <v>6000000000</v>
      </c>
      <c r="D34" s="100">
        <f>FAAC!D488</f>
        <v>2334657237.79</v>
      </c>
      <c r="E34" s="31">
        <f>FAAC!E488</f>
        <v>4674025737</v>
      </c>
    </row>
    <row r="35" spans="1:7" s="9" customFormat="1" ht="18" customHeight="1">
      <c r="A35" s="33" t="s">
        <v>269</v>
      </c>
      <c r="B35" s="23" t="s">
        <v>263</v>
      </c>
      <c r="C35" s="53">
        <f>FAAC!C212</f>
        <v>0</v>
      </c>
      <c r="D35" s="100">
        <v>0</v>
      </c>
      <c r="E35" s="31">
        <f>FAAC!E212</f>
        <v>8958352120</v>
      </c>
      <c r="G35" s="113"/>
    </row>
    <row r="36" spans="1:7" s="9" customFormat="1" ht="18" customHeight="1">
      <c r="A36" s="33" t="s">
        <v>268</v>
      </c>
      <c r="B36" s="23" t="s">
        <v>275</v>
      </c>
      <c r="C36" s="53">
        <f>FAAC!C218</f>
        <v>500000000</v>
      </c>
      <c r="D36" s="78">
        <f>FAAC!D218</f>
        <v>0</v>
      </c>
      <c r="E36" s="31">
        <f>FAAC!E218</f>
        <v>2000000000</v>
      </c>
      <c r="G36" s="16"/>
    </row>
    <row r="37" spans="1:7" s="9" customFormat="1" ht="18" customHeight="1">
      <c r="A37" s="33" t="s">
        <v>267</v>
      </c>
      <c r="B37" s="23" t="s">
        <v>205</v>
      </c>
      <c r="C37" s="53">
        <v>45213316749.28</v>
      </c>
      <c r="D37" s="100">
        <v>48875142910.18</v>
      </c>
      <c r="E37" s="31">
        <v>53117480795</v>
      </c>
      <c r="G37" s="16"/>
    </row>
    <row r="38" spans="1:5" ht="18" customHeight="1">
      <c r="A38" s="33" t="s">
        <v>276</v>
      </c>
      <c r="B38" s="23" t="s">
        <v>277</v>
      </c>
      <c r="C38" s="53">
        <v>1000000000</v>
      </c>
      <c r="D38" s="100">
        <v>3276519147.67</v>
      </c>
      <c r="E38" s="31">
        <v>2000000000</v>
      </c>
    </row>
    <row r="39" spans="1:7" s="20" customFormat="1" ht="16.5" customHeight="1">
      <c r="A39" s="56"/>
      <c r="B39" s="55" t="s">
        <v>206</v>
      </c>
      <c r="C39" s="50">
        <f>SUM(C28:C38)</f>
        <v>62813316749.28</v>
      </c>
      <c r="D39" s="75">
        <f>SUM(D28:D38)</f>
        <v>57274466129.659996</v>
      </c>
      <c r="E39" s="65">
        <f>SUM(E28:E38)</f>
        <v>80249858652</v>
      </c>
      <c r="G39" s="19"/>
    </row>
    <row r="40" spans="1:7" s="20" customFormat="1" ht="16.5" customHeight="1">
      <c r="A40" s="66"/>
      <c r="B40" s="67" t="s">
        <v>208</v>
      </c>
      <c r="C40" s="68">
        <f>SUM(C8,C16,C26,C39)</f>
        <v>135395916602.28</v>
      </c>
      <c r="D40" s="82">
        <f>SUM(D8,D16,D26,D39)</f>
        <v>96691287781.25</v>
      </c>
      <c r="E40" s="97">
        <f>SUM(E8,E16,E26,E39)</f>
        <v>150742874052</v>
      </c>
      <c r="G40" s="114"/>
    </row>
  </sheetData>
  <sheetProtection/>
  <mergeCells count="2">
    <mergeCell ref="A1:E1"/>
    <mergeCell ref="A2:E2"/>
  </mergeCells>
  <printOptions horizont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88"/>
  <sheetViews>
    <sheetView showZeros="0" view="pageBreakPreview" zoomScale="98" zoomScaleSheetLayoutView="98" zoomScalePageLayoutView="0" workbookViewId="0" topLeftCell="A1">
      <selection activeCell="A1" sqref="A1:D1"/>
    </sheetView>
  </sheetViews>
  <sheetFormatPr defaultColWidth="9.00390625" defaultRowHeight="14.25"/>
  <cols>
    <col min="1" max="1" width="13.125" style="94" customWidth="1"/>
    <col min="2" max="2" width="41.50390625" style="94" customWidth="1"/>
    <col min="3" max="3" width="16.00390625" style="94" customWidth="1"/>
    <col min="4" max="5" width="16.25390625" style="94" customWidth="1"/>
    <col min="6" max="16384" width="9.00390625" style="94" customWidth="1"/>
  </cols>
  <sheetData>
    <row r="1" spans="1:5" ht="21">
      <c r="A1" s="199" t="s">
        <v>636</v>
      </c>
      <c r="B1" s="199"/>
      <c r="C1" s="199"/>
      <c r="D1" s="199"/>
      <c r="E1" s="98"/>
    </row>
    <row r="2" spans="1:5" ht="21">
      <c r="A2" s="199" t="s">
        <v>0</v>
      </c>
      <c r="B2" s="199"/>
      <c r="C2" s="199"/>
      <c r="D2" s="199"/>
      <c r="E2" s="98"/>
    </row>
    <row r="3" spans="1:5" ht="21">
      <c r="A3" s="99"/>
      <c r="B3" s="99"/>
      <c r="C3" s="99"/>
      <c r="D3" s="99"/>
      <c r="E3" s="99"/>
    </row>
    <row r="4" spans="1:5" ht="21.75" customHeight="1">
      <c r="A4" s="115">
        <v>1</v>
      </c>
      <c r="B4" s="116" t="s">
        <v>416</v>
      </c>
      <c r="C4" s="117"/>
      <c r="D4" s="117"/>
      <c r="E4" s="117"/>
    </row>
    <row r="5" spans="1:5" ht="75">
      <c r="A5" s="118"/>
      <c r="B5" s="119" t="s">
        <v>2</v>
      </c>
      <c r="C5" s="118" t="s">
        <v>624</v>
      </c>
      <c r="D5" s="118" t="s">
        <v>623</v>
      </c>
      <c r="E5" s="118" t="s">
        <v>622</v>
      </c>
    </row>
    <row r="6" spans="1:5" ht="18.75">
      <c r="A6" s="120">
        <v>11000000</v>
      </c>
      <c r="B6" s="121" t="s">
        <v>195</v>
      </c>
      <c r="C6" s="122"/>
      <c r="D6" s="122"/>
      <c r="E6" s="122"/>
    </row>
    <row r="7" spans="1:5" ht="18.75" customHeight="1">
      <c r="A7" s="123" t="s">
        <v>216</v>
      </c>
      <c r="B7" s="117" t="s">
        <v>10</v>
      </c>
      <c r="C7" s="124">
        <v>11000000000</v>
      </c>
      <c r="D7" s="124">
        <v>7357543196.9</v>
      </c>
      <c r="E7" s="124">
        <v>10000000000</v>
      </c>
    </row>
    <row r="8" spans="1:5" ht="31.5" customHeight="1">
      <c r="A8" s="134">
        <v>11010101</v>
      </c>
      <c r="B8" s="126" t="s">
        <v>23</v>
      </c>
      <c r="C8" s="127">
        <v>52235599853</v>
      </c>
      <c r="D8" s="127">
        <v>24082972556.36</v>
      </c>
      <c r="E8" s="127">
        <v>45671635400</v>
      </c>
    </row>
    <row r="9" spans="1:5" ht="19.5" thickBot="1">
      <c r="A9" s="117"/>
      <c r="B9" s="128" t="s">
        <v>19</v>
      </c>
      <c r="C9" s="129">
        <f>SUM(C7:C8)</f>
        <v>63235599853</v>
      </c>
      <c r="D9" s="129">
        <f>SUM(D7:D8)</f>
        <v>31440515753.260002</v>
      </c>
      <c r="E9" s="129">
        <f>SUM(E7:E8)</f>
        <v>55671635400</v>
      </c>
    </row>
    <row r="10" spans="1:5" ht="19.5" thickTop="1">
      <c r="A10" s="117"/>
      <c r="B10" s="128"/>
      <c r="C10" s="130"/>
      <c r="D10" s="130"/>
      <c r="E10" s="130"/>
    </row>
    <row r="11" spans="1:5" ht="18.75">
      <c r="A11" s="117">
        <v>12</v>
      </c>
      <c r="B11" s="128" t="s">
        <v>197</v>
      </c>
      <c r="C11" s="130"/>
      <c r="D11" s="130"/>
      <c r="E11" s="130"/>
    </row>
    <row r="12" spans="1:5" ht="16.5" customHeight="1">
      <c r="A12" s="131" t="s">
        <v>417</v>
      </c>
      <c r="B12" s="128" t="s">
        <v>418</v>
      </c>
      <c r="C12" s="132"/>
      <c r="D12" s="132"/>
      <c r="E12" s="132"/>
    </row>
    <row r="13" spans="1:5" ht="21.75" customHeight="1">
      <c r="A13" s="123" t="s">
        <v>209</v>
      </c>
      <c r="B13" s="117" t="s">
        <v>7</v>
      </c>
      <c r="C13" s="132">
        <v>5000000000</v>
      </c>
      <c r="D13" s="132">
        <v>2671635339.16</v>
      </c>
      <c r="E13" s="132">
        <v>7500000000</v>
      </c>
    </row>
    <row r="14" spans="1:5" ht="21.75" customHeight="1">
      <c r="A14" s="123" t="s">
        <v>210</v>
      </c>
      <c r="B14" s="117" t="s">
        <v>8</v>
      </c>
      <c r="C14" s="132">
        <v>500000000</v>
      </c>
      <c r="D14" s="132">
        <v>213046454.06</v>
      </c>
      <c r="E14" s="132">
        <v>1200000000</v>
      </c>
    </row>
    <row r="15" spans="1:5" ht="21.75" customHeight="1">
      <c r="A15" s="123" t="s">
        <v>212</v>
      </c>
      <c r="B15" s="117" t="s">
        <v>9</v>
      </c>
      <c r="C15" s="132">
        <v>100000000</v>
      </c>
      <c r="D15" s="132">
        <v>44000</v>
      </c>
      <c r="E15" s="132">
        <v>100000000</v>
      </c>
    </row>
    <row r="16" spans="1:5" ht="21.75" customHeight="1">
      <c r="A16" s="123" t="s">
        <v>211</v>
      </c>
      <c r="B16" s="117" t="s">
        <v>104</v>
      </c>
      <c r="C16" s="132">
        <v>800000000</v>
      </c>
      <c r="D16" s="132">
        <v>445500</v>
      </c>
      <c r="E16" s="132">
        <v>1500000000</v>
      </c>
    </row>
    <row r="17" spans="1:5" ht="18" customHeight="1">
      <c r="A17" s="123"/>
      <c r="B17" s="128" t="s">
        <v>474</v>
      </c>
      <c r="C17" s="132"/>
      <c r="D17" s="132"/>
      <c r="E17" s="132"/>
    </row>
    <row r="18" spans="1:5" ht="19.5" customHeight="1">
      <c r="A18" s="123" t="s">
        <v>218</v>
      </c>
      <c r="B18" s="117" t="s">
        <v>5</v>
      </c>
      <c r="C18" s="127">
        <v>500000000</v>
      </c>
      <c r="D18" s="127"/>
      <c r="E18" s="127">
        <v>500000000</v>
      </c>
    </row>
    <row r="19" spans="1:5" ht="19.5" thickBot="1">
      <c r="A19" s="131"/>
      <c r="B19" s="128" t="s">
        <v>6</v>
      </c>
      <c r="C19" s="129">
        <f>SUM(C13:C18)</f>
        <v>6900000000</v>
      </c>
      <c r="D19" s="129">
        <f>SUM(D13:D18)</f>
        <v>2885171293.22</v>
      </c>
      <c r="E19" s="129">
        <f>SUM(E13:E18)</f>
        <v>10800000000</v>
      </c>
    </row>
    <row r="20" spans="1:5" ht="20.25" customHeight="1" thickTop="1">
      <c r="A20" s="115">
        <v>1202</v>
      </c>
      <c r="B20" s="128" t="s">
        <v>273</v>
      </c>
      <c r="C20" s="132"/>
      <c r="D20" s="132"/>
      <c r="E20" s="132"/>
    </row>
    <row r="21" spans="1:5" ht="20.25" customHeight="1">
      <c r="A21" s="115">
        <v>120201</v>
      </c>
      <c r="B21" s="128" t="s">
        <v>278</v>
      </c>
      <c r="C21" s="130"/>
      <c r="D21" s="130"/>
      <c r="E21" s="130"/>
    </row>
    <row r="22" spans="1:5" ht="18" customHeight="1">
      <c r="A22" s="133"/>
      <c r="B22" s="128" t="s">
        <v>461</v>
      </c>
      <c r="C22" s="132"/>
      <c r="D22" s="132"/>
      <c r="E22" s="132"/>
    </row>
    <row r="23" spans="1:5" ht="20.25" customHeight="1">
      <c r="A23" s="134">
        <v>12020132</v>
      </c>
      <c r="B23" s="117" t="s">
        <v>279</v>
      </c>
      <c r="C23" s="132">
        <v>70000000</v>
      </c>
      <c r="D23" s="132">
        <v>26889700</v>
      </c>
      <c r="E23" s="132">
        <v>100000000</v>
      </c>
    </row>
    <row r="24" spans="1:5" ht="20.25" customHeight="1">
      <c r="A24" s="134">
        <v>12020133</v>
      </c>
      <c r="B24" s="117" t="s">
        <v>280</v>
      </c>
      <c r="C24" s="132">
        <v>15000000</v>
      </c>
      <c r="D24" s="132">
        <v>14814550</v>
      </c>
      <c r="E24" s="132">
        <v>100000000</v>
      </c>
    </row>
    <row r="25" spans="1:5" ht="20.25" customHeight="1">
      <c r="A25" s="134">
        <v>12020133</v>
      </c>
      <c r="B25" s="117" t="s">
        <v>462</v>
      </c>
      <c r="C25" s="132">
        <v>7090000</v>
      </c>
      <c r="D25" s="132">
        <v>524050</v>
      </c>
      <c r="E25" s="132">
        <v>9000000</v>
      </c>
    </row>
    <row r="26" spans="1:5" ht="20.25" customHeight="1">
      <c r="A26" s="134">
        <v>12020133</v>
      </c>
      <c r="B26" s="117" t="s">
        <v>290</v>
      </c>
      <c r="C26" s="132">
        <v>500000</v>
      </c>
      <c r="D26" s="132">
        <v>4000</v>
      </c>
      <c r="E26" s="132">
        <v>500000</v>
      </c>
    </row>
    <row r="27" spans="1:5" ht="20.25" customHeight="1">
      <c r="A27" s="135"/>
      <c r="B27" s="136" t="s">
        <v>463</v>
      </c>
      <c r="C27" s="124"/>
      <c r="D27" s="124"/>
      <c r="E27" s="124"/>
    </row>
    <row r="28" spans="1:5" ht="20.25" customHeight="1">
      <c r="A28" s="137">
        <v>12020134</v>
      </c>
      <c r="B28" s="138" t="s">
        <v>284</v>
      </c>
      <c r="C28" s="139">
        <v>300000</v>
      </c>
      <c r="D28" s="139"/>
      <c r="E28" s="139">
        <v>300000</v>
      </c>
    </row>
    <row r="29" spans="1:5" ht="20.25" customHeight="1">
      <c r="A29" s="137">
        <v>12020136</v>
      </c>
      <c r="B29" s="138" t="s">
        <v>282</v>
      </c>
      <c r="C29" s="139">
        <v>100000</v>
      </c>
      <c r="D29" s="139">
        <v>0</v>
      </c>
      <c r="E29" s="139">
        <v>500000</v>
      </c>
    </row>
    <row r="30" spans="1:5" ht="20.25" customHeight="1">
      <c r="A30" s="135"/>
      <c r="B30" s="136" t="s">
        <v>466</v>
      </c>
      <c r="C30" s="124"/>
      <c r="D30" s="124"/>
      <c r="E30" s="124"/>
    </row>
    <row r="31" spans="1:5" ht="20.25" customHeight="1">
      <c r="A31" s="137">
        <v>12020135</v>
      </c>
      <c r="B31" s="138" t="s">
        <v>283</v>
      </c>
      <c r="C31" s="139">
        <v>300000</v>
      </c>
      <c r="D31" s="139"/>
      <c r="E31" s="139">
        <v>300000</v>
      </c>
    </row>
    <row r="32" spans="1:5" ht="20.25" customHeight="1">
      <c r="A32" s="135"/>
      <c r="B32" s="136" t="s">
        <v>475</v>
      </c>
      <c r="C32" s="124"/>
      <c r="D32" s="124"/>
      <c r="E32" s="124"/>
    </row>
    <row r="33" spans="1:5" ht="20.25" customHeight="1">
      <c r="A33" s="137">
        <v>12020122</v>
      </c>
      <c r="B33" s="138" t="s">
        <v>281</v>
      </c>
      <c r="C33" s="139">
        <v>200000</v>
      </c>
      <c r="D33" s="139"/>
      <c r="E33" s="139">
        <v>500000000</v>
      </c>
    </row>
    <row r="34" spans="1:5" ht="20.25" customHeight="1">
      <c r="A34" s="137">
        <v>12020126</v>
      </c>
      <c r="B34" s="138" t="s">
        <v>285</v>
      </c>
      <c r="C34" s="139">
        <v>300000</v>
      </c>
      <c r="D34" s="139"/>
      <c r="E34" s="139">
        <v>227300000</v>
      </c>
    </row>
    <row r="35" spans="1:5" ht="20.25" customHeight="1">
      <c r="A35" s="135"/>
      <c r="B35" s="136" t="s">
        <v>476</v>
      </c>
      <c r="C35" s="124"/>
      <c r="D35" s="124"/>
      <c r="E35" s="124"/>
    </row>
    <row r="36" spans="1:5" ht="20.25" customHeight="1">
      <c r="A36" s="137">
        <v>12020137</v>
      </c>
      <c r="B36" s="138" t="s">
        <v>286</v>
      </c>
      <c r="C36" s="139">
        <v>200000</v>
      </c>
      <c r="D36" s="139">
        <v>95000</v>
      </c>
      <c r="E36" s="139">
        <v>500000</v>
      </c>
    </row>
    <row r="37" spans="1:5" ht="20.25" customHeight="1">
      <c r="A37" s="137">
        <v>12020139</v>
      </c>
      <c r="B37" s="138" t="s">
        <v>106</v>
      </c>
      <c r="C37" s="139">
        <v>500000</v>
      </c>
      <c r="D37" s="139">
        <v>254000</v>
      </c>
      <c r="E37" s="139">
        <v>500000</v>
      </c>
    </row>
    <row r="38" spans="1:5" ht="20.25" customHeight="1">
      <c r="A38" s="135"/>
      <c r="B38" s="140" t="s">
        <v>473</v>
      </c>
      <c r="C38" s="124"/>
      <c r="D38" s="124"/>
      <c r="E38" s="124"/>
    </row>
    <row r="39" spans="1:5" ht="20.25" customHeight="1">
      <c r="A39" s="137">
        <v>12020129</v>
      </c>
      <c r="B39" s="138" t="s">
        <v>588</v>
      </c>
      <c r="C39" s="139">
        <v>200000</v>
      </c>
      <c r="D39" s="139"/>
      <c r="E39" s="139">
        <v>500000</v>
      </c>
    </row>
    <row r="40" spans="1:5" ht="20.25" customHeight="1">
      <c r="A40" s="135"/>
      <c r="B40" s="140" t="s">
        <v>474</v>
      </c>
      <c r="C40" s="124"/>
      <c r="D40" s="124"/>
      <c r="E40" s="124"/>
    </row>
    <row r="41" spans="1:5" ht="20.25" customHeight="1">
      <c r="A41" s="137">
        <v>12020119</v>
      </c>
      <c r="B41" s="138" t="s">
        <v>287</v>
      </c>
      <c r="C41" s="139">
        <v>1000000</v>
      </c>
      <c r="D41" s="139"/>
      <c r="E41" s="139">
        <v>3000000</v>
      </c>
    </row>
    <row r="42" spans="1:5" ht="20.25" customHeight="1">
      <c r="A42" s="137">
        <v>12020117</v>
      </c>
      <c r="B42" s="138" t="s">
        <v>288</v>
      </c>
      <c r="C42" s="139">
        <v>500000</v>
      </c>
      <c r="D42" s="139"/>
      <c r="E42" s="139">
        <v>2000000</v>
      </c>
    </row>
    <row r="43" spans="1:5" ht="23.25" customHeight="1">
      <c r="A43" s="137">
        <v>12020107</v>
      </c>
      <c r="B43" s="141" t="s">
        <v>534</v>
      </c>
      <c r="C43" s="139">
        <v>2000000</v>
      </c>
      <c r="D43" s="139"/>
      <c r="E43" s="139">
        <v>50000000</v>
      </c>
    </row>
    <row r="44" spans="1:5" ht="18" customHeight="1">
      <c r="A44" s="135"/>
      <c r="B44" s="140" t="s">
        <v>479</v>
      </c>
      <c r="C44" s="142"/>
      <c r="D44" s="142"/>
      <c r="E44" s="142"/>
    </row>
    <row r="45" spans="1:5" ht="21" customHeight="1">
      <c r="A45" s="143" t="s">
        <v>589</v>
      </c>
      <c r="B45" s="144" t="s">
        <v>640</v>
      </c>
      <c r="C45" s="139">
        <v>10000</v>
      </c>
      <c r="D45" s="139"/>
      <c r="E45" s="139">
        <v>400000</v>
      </c>
    </row>
    <row r="46" spans="1:5" ht="21.75" customHeight="1">
      <c r="A46" s="143" t="s">
        <v>590</v>
      </c>
      <c r="B46" s="145" t="s">
        <v>576</v>
      </c>
      <c r="C46" s="139">
        <v>1500000</v>
      </c>
      <c r="D46" s="139">
        <v>977000</v>
      </c>
      <c r="E46" s="139">
        <v>5000000</v>
      </c>
    </row>
    <row r="47" spans="1:5" ht="20.25" customHeight="1">
      <c r="A47" s="135"/>
      <c r="B47" s="140" t="s">
        <v>464</v>
      </c>
      <c r="C47" s="124"/>
      <c r="D47" s="124"/>
      <c r="E47" s="124"/>
    </row>
    <row r="48" spans="1:5" ht="20.25" customHeight="1" thickBot="1">
      <c r="A48" s="134">
        <v>12020109</v>
      </c>
      <c r="B48" s="117" t="s">
        <v>289</v>
      </c>
      <c r="C48" s="146">
        <v>300000</v>
      </c>
      <c r="D48" s="146">
        <v>42000</v>
      </c>
      <c r="E48" s="146">
        <v>500000</v>
      </c>
    </row>
    <row r="49" spans="1:5" ht="19.5" thickBot="1">
      <c r="A49" s="117"/>
      <c r="B49" s="128" t="s">
        <v>6</v>
      </c>
      <c r="C49" s="147">
        <f>SUM(C23:C48)</f>
        <v>100000000</v>
      </c>
      <c r="D49" s="147">
        <f>SUM(D23:D48)</f>
        <v>43600300</v>
      </c>
      <c r="E49" s="147">
        <f>SUM(E23:E48)</f>
        <v>1000300000</v>
      </c>
    </row>
    <row r="50" spans="1:5" ht="18.75">
      <c r="A50" s="133" t="s">
        <v>241</v>
      </c>
      <c r="B50" s="128" t="s">
        <v>419</v>
      </c>
      <c r="C50" s="132"/>
      <c r="D50" s="132"/>
      <c r="E50" s="132"/>
    </row>
    <row r="51" spans="1:5" ht="18.75">
      <c r="A51" s="148"/>
      <c r="B51" s="149" t="s">
        <v>469</v>
      </c>
      <c r="C51" s="132"/>
      <c r="D51" s="132"/>
      <c r="E51" s="132"/>
    </row>
    <row r="52" spans="1:5" ht="18" customHeight="1">
      <c r="A52" s="123" t="s">
        <v>294</v>
      </c>
      <c r="B52" s="117" t="s">
        <v>293</v>
      </c>
      <c r="C52" s="146">
        <v>2000000</v>
      </c>
      <c r="D52" s="146">
        <v>507020</v>
      </c>
      <c r="E52" s="146">
        <v>1500000</v>
      </c>
    </row>
    <row r="53" spans="1:5" ht="18" customHeight="1">
      <c r="A53" s="148"/>
      <c r="B53" s="149" t="s">
        <v>468</v>
      </c>
      <c r="C53" s="150"/>
      <c r="D53" s="150"/>
      <c r="E53" s="150"/>
    </row>
    <row r="54" spans="1:5" ht="18" customHeight="1">
      <c r="A54" s="123" t="s">
        <v>222</v>
      </c>
      <c r="B54" s="151" t="s">
        <v>295</v>
      </c>
      <c r="C54" s="146">
        <v>30000000</v>
      </c>
      <c r="D54" s="146">
        <v>2427673</v>
      </c>
      <c r="E54" s="146">
        <v>40000000</v>
      </c>
    </row>
    <row r="55" spans="1:5" ht="18" customHeight="1">
      <c r="A55" s="123" t="s">
        <v>220</v>
      </c>
      <c r="B55" s="117" t="s">
        <v>12</v>
      </c>
      <c r="C55" s="146">
        <v>10000000</v>
      </c>
      <c r="D55" s="146">
        <v>1570167</v>
      </c>
      <c r="E55" s="146">
        <v>35000000</v>
      </c>
    </row>
    <row r="56" spans="1:5" ht="18" customHeight="1">
      <c r="A56" s="123"/>
      <c r="B56" s="117" t="s">
        <v>586</v>
      </c>
      <c r="C56" s="146">
        <v>8000000</v>
      </c>
      <c r="D56" s="146"/>
      <c r="E56" s="146"/>
    </row>
    <row r="57" spans="1:5" ht="18" customHeight="1">
      <c r="A57" s="148"/>
      <c r="B57" s="140" t="s">
        <v>480</v>
      </c>
      <c r="C57" s="150"/>
      <c r="D57" s="150"/>
      <c r="E57" s="150"/>
    </row>
    <row r="58" spans="1:5" ht="18" customHeight="1">
      <c r="A58" s="123" t="s">
        <v>223</v>
      </c>
      <c r="B58" s="151" t="s">
        <v>24</v>
      </c>
      <c r="C58" s="146">
        <v>77900000</v>
      </c>
      <c r="D58" s="146"/>
      <c r="E58" s="146">
        <v>60000000</v>
      </c>
    </row>
    <row r="59" spans="1:5" ht="18" customHeight="1">
      <c r="A59" s="123" t="s">
        <v>224</v>
      </c>
      <c r="B59" s="117" t="s">
        <v>135</v>
      </c>
      <c r="C59" s="146">
        <v>6000000</v>
      </c>
      <c r="D59" s="146"/>
      <c r="E59" s="146">
        <v>50000000</v>
      </c>
    </row>
    <row r="60" spans="1:5" ht="18" customHeight="1">
      <c r="A60" s="148"/>
      <c r="B60" s="140" t="s">
        <v>473</v>
      </c>
      <c r="C60" s="150"/>
      <c r="D60" s="150"/>
      <c r="E60" s="150"/>
    </row>
    <row r="61" spans="1:5" ht="18" customHeight="1">
      <c r="A61" s="123" t="s">
        <v>292</v>
      </c>
      <c r="B61" s="151" t="s">
        <v>291</v>
      </c>
      <c r="C61" s="152">
        <v>1000000</v>
      </c>
      <c r="D61" s="152"/>
      <c r="E61" s="152">
        <v>1000000</v>
      </c>
    </row>
    <row r="62" spans="1:5" ht="18" customHeight="1">
      <c r="A62" s="123" t="s">
        <v>235</v>
      </c>
      <c r="B62" s="117" t="s">
        <v>310</v>
      </c>
      <c r="C62" s="152">
        <v>100000000</v>
      </c>
      <c r="D62" s="152">
        <v>0</v>
      </c>
      <c r="E62" s="152"/>
    </row>
    <row r="63" spans="1:5" ht="18" customHeight="1">
      <c r="A63" s="123" t="s">
        <v>563</v>
      </c>
      <c r="B63" s="117" t="s">
        <v>561</v>
      </c>
      <c r="C63" s="152">
        <v>6000000</v>
      </c>
      <c r="D63" s="152">
        <v>6550000</v>
      </c>
      <c r="E63" s="152">
        <v>60000000</v>
      </c>
    </row>
    <row r="64" spans="1:5" ht="33.75" customHeight="1">
      <c r="A64" s="123">
        <v>12020720</v>
      </c>
      <c r="B64" s="126" t="s">
        <v>557</v>
      </c>
      <c r="C64" s="152">
        <v>30000000</v>
      </c>
      <c r="D64" s="152">
        <v>6266255</v>
      </c>
      <c r="E64" s="152">
        <v>50000000</v>
      </c>
    </row>
    <row r="65" spans="1:5" ht="18" customHeight="1">
      <c r="A65" s="148"/>
      <c r="B65" s="140" t="s">
        <v>472</v>
      </c>
      <c r="C65" s="146"/>
      <c r="D65" s="146"/>
      <c r="E65" s="146"/>
    </row>
    <row r="66" spans="1:5" ht="18" customHeight="1">
      <c r="A66" s="123" t="s">
        <v>236</v>
      </c>
      <c r="B66" s="117" t="s">
        <v>307</v>
      </c>
      <c r="C66" s="146">
        <v>5000000</v>
      </c>
      <c r="D66" s="146"/>
      <c r="E66" s="146">
        <v>5000000</v>
      </c>
    </row>
    <row r="67" spans="1:5" ht="18" customHeight="1">
      <c r="A67" s="148"/>
      <c r="B67" s="149" t="s">
        <v>471</v>
      </c>
      <c r="C67" s="150"/>
      <c r="D67" s="150"/>
      <c r="E67" s="150"/>
    </row>
    <row r="68" spans="1:5" ht="18" customHeight="1">
      <c r="A68" s="123" t="s">
        <v>227</v>
      </c>
      <c r="B68" s="138" t="s">
        <v>296</v>
      </c>
      <c r="C68" s="139">
        <v>70000000</v>
      </c>
      <c r="D68" s="139">
        <v>8087978.32</v>
      </c>
      <c r="E68" s="139">
        <v>40000000</v>
      </c>
    </row>
    <row r="69" spans="1:5" ht="18" customHeight="1">
      <c r="A69" s="123">
        <v>12020417</v>
      </c>
      <c r="B69" s="144" t="s">
        <v>571</v>
      </c>
      <c r="C69" s="139">
        <v>10000000</v>
      </c>
      <c r="D69" s="139">
        <v>1485000</v>
      </c>
      <c r="E69" s="139">
        <v>10000000</v>
      </c>
    </row>
    <row r="70" spans="1:5" ht="34.5" customHeight="1">
      <c r="A70" s="123">
        <v>12020604</v>
      </c>
      <c r="B70" s="144" t="s">
        <v>572</v>
      </c>
      <c r="C70" s="139">
        <v>20000000</v>
      </c>
      <c r="D70" s="139">
        <v>5062861.3</v>
      </c>
      <c r="E70" s="139">
        <v>20000000</v>
      </c>
    </row>
    <row r="71" spans="1:5" ht="18" customHeight="1">
      <c r="A71" s="148"/>
      <c r="B71" s="136" t="s">
        <v>476</v>
      </c>
      <c r="C71" s="142"/>
      <c r="D71" s="142"/>
      <c r="E71" s="142"/>
    </row>
    <row r="72" spans="1:5" ht="33" customHeight="1">
      <c r="A72" s="123" t="s">
        <v>477</v>
      </c>
      <c r="B72" s="141" t="s">
        <v>297</v>
      </c>
      <c r="C72" s="139">
        <v>20000000</v>
      </c>
      <c r="D72" s="139"/>
      <c r="E72" s="139">
        <v>50000000</v>
      </c>
    </row>
    <row r="73" spans="1:5" ht="18" customHeight="1">
      <c r="A73" s="148"/>
      <c r="B73" s="149" t="s">
        <v>461</v>
      </c>
      <c r="C73" s="142"/>
      <c r="D73" s="142"/>
      <c r="E73" s="142"/>
    </row>
    <row r="74" spans="1:5" ht="18" customHeight="1">
      <c r="A74" s="123" t="s">
        <v>300</v>
      </c>
      <c r="B74" s="138" t="s">
        <v>299</v>
      </c>
      <c r="C74" s="139">
        <v>150000000</v>
      </c>
      <c r="D74" s="139">
        <v>40573475</v>
      </c>
      <c r="E74" s="139">
        <v>150000000</v>
      </c>
    </row>
    <row r="75" spans="1:5" ht="18" customHeight="1">
      <c r="A75" s="123" t="s">
        <v>215</v>
      </c>
      <c r="B75" s="138" t="s">
        <v>306</v>
      </c>
      <c r="C75" s="139">
        <v>3500000</v>
      </c>
      <c r="D75" s="139">
        <v>467700</v>
      </c>
      <c r="E75" s="139">
        <v>3500000</v>
      </c>
    </row>
    <row r="76" spans="1:5" ht="18" customHeight="1">
      <c r="A76" s="123" t="s">
        <v>229</v>
      </c>
      <c r="B76" s="138" t="s">
        <v>107</v>
      </c>
      <c r="C76" s="139">
        <v>5000000</v>
      </c>
      <c r="D76" s="139">
        <v>5978639</v>
      </c>
      <c r="E76" s="139">
        <v>6000000</v>
      </c>
    </row>
    <row r="77" spans="1:5" ht="18" customHeight="1">
      <c r="A77" s="123" t="s">
        <v>229</v>
      </c>
      <c r="B77" s="138" t="s">
        <v>13</v>
      </c>
      <c r="C77" s="139">
        <v>20000000</v>
      </c>
      <c r="D77" s="139">
        <v>10153440</v>
      </c>
      <c r="E77" s="139">
        <v>25000000</v>
      </c>
    </row>
    <row r="78" spans="1:5" ht="18" customHeight="1">
      <c r="A78" s="123" t="s">
        <v>214</v>
      </c>
      <c r="B78" s="138" t="s">
        <v>15</v>
      </c>
      <c r="C78" s="139">
        <v>5000000</v>
      </c>
      <c r="D78" s="139">
        <v>685250</v>
      </c>
      <c r="E78" s="139">
        <v>5000000</v>
      </c>
    </row>
    <row r="79" spans="1:5" ht="18" customHeight="1">
      <c r="A79" s="148"/>
      <c r="B79" s="149" t="s">
        <v>467</v>
      </c>
      <c r="C79" s="142"/>
      <c r="D79" s="142"/>
      <c r="E79" s="142"/>
    </row>
    <row r="80" spans="1:5" ht="34.5" customHeight="1">
      <c r="A80" s="123" t="s">
        <v>231</v>
      </c>
      <c r="B80" s="141" t="s">
        <v>303</v>
      </c>
      <c r="C80" s="139">
        <v>20000000</v>
      </c>
      <c r="D80" s="139">
        <v>6563434.1</v>
      </c>
      <c r="E80" s="139">
        <v>20000000</v>
      </c>
    </row>
    <row r="81" spans="1:5" ht="21" customHeight="1">
      <c r="A81" s="123" t="s">
        <v>230</v>
      </c>
      <c r="B81" s="138" t="s">
        <v>420</v>
      </c>
      <c r="C81" s="139">
        <v>50000000</v>
      </c>
      <c r="D81" s="139">
        <v>27690324.8</v>
      </c>
      <c r="E81" s="139">
        <v>50000000</v>
      </c>
    </row>
    <row r="82" spans="1:5" ht="16.5" customHeight="1">
      <c r="A82" s="123" t="s">
        <v>237</v>
      </c>
      <c r="B82" s="141" t="s">
        <v>573</v>
      </c>
      <c r="C82" s="139">
        <v>10000000</v>
      </c>
      <c r="D82" s="139"/>
      <c r="E82" s="139">
        <v>5000000</v>
      </c>
    </row>
    <row r="83" spans="1:5" ht="19.5" customHeight="1">
      <c r="A83" s="123" t="s">
        <v>232</v>
      </c>
      <c r="B83" s="138" t="s">
        <v>18</v>
      </c>
      <c r="C83" s="153">
        <v>10000000</v>
      </c>
      <c r="D83" s="153">
        <v>1560000</v>
      </c>
      <c r="E83" s="153">
        <v>10000000</v>
      </c>
    </row>
    <row r="84" spans="1:5" ht="15.75" customHeight="1">
      <c r="A84" s="123" t="s">
        <v>393</v>
      </c>
      <c r="B84" s="138" t="s">
        <v>387</v>
      </c>
      <c r="C84" s="154">
        <v>100000000</v>
      </c>
      <c r="D84" s="154">
        <v>32878200.94</v>
      </c>
      <c r="E84" s="154">
        <v>50000000</v>
      </c>
    </row>
    <row r="85" spans="1:5" ht="18" customHeight="1">
      <c r="A85" s="148"/>
      <c r="B85" s="155" t="s">
        <v>478</v>
      </c>
      <c r="C85" s="142"/>
      <c r="D85" s="142"/>
      <c r="E85" s="142"/>
    </row>
    <row r="86" spans="1:5" ht="18" customHeight="1">
      <c r="A86" s="123" t="s">
        <v>226</v>
      </c>
      <c r="B86" s="138" t="s">
        <v>308</v>
      </c>
      <c r="C86" s="139">
        <v>2000000</v>
      </c>
      <c r="D86" s="139"/>
      <c r="E86" s="139">
        <v>5000000</v>
      </c>
    </row>
    <row r="87" spans="1:5" ht="18" customHeight="1">
      <c r="A87" s="148"/>
      <c r="B87" s="140" t="s">
        <v>479</v>
      </c>
      <c r="C87" s="142"/>
      <c r="D87" s="142"/>
      <c r="E87" s="142"/>
    </row>
    <row r="88" spans="1:5" ht="21" customHeight="1">
      <c r="A88" s="123" t="s">
        <v>234</v>
      </c>
      <c r="B88" s="145" t="s">
        <v>575</v>
      </c>
      <c r="C88" s="139">
        <v>2000000</v>
      </c>
      <c r="D88" s="139"/>
      <c r="E88" s="139">
        <v>5000000</v>
      </c>
    </row>
    <row r="89" spans="1:5" ht="21" customHeight="1">
      <c r="A89" s="123" t="s">
        <v>219</v>
      </c>
      <c r="B89" s="145" t="s">
        <v>576</v>
      </c>
      <c r="C89" s="139">
        <v>2000000</v>
      </c>
      <c r="D89" s="139"/>
      <c r="E89" s="139">
        <v>3000000</v>
      </c>
    </row>
    <row r="90" spans="1:5" ht="18" customHeight="1">
      <c r="A90" s="148"/>
      <c r="B90" s="149" t="s">
        <v>466</v>
      </c>
      <c r="C90" s="150"/>
      <c r="D90" s="150"/>
      <c r="E90" s="150"/>
    </row>
    <row r="91" spans="1:5" ht="20.25" customHeight="1">
      <c r="A91" s="123" t="s">
        <v>228</v>
      </c>
      <c r="B91" s="117" t="s">
        <v>311</v>
      </c>
      <c r="C91" s="146">
        <v>30000000</v>
      </c>
      <c r="D91" s="146"/>
      <c r="E91" s="146">
        <v>50000000</v>
      </c>
    </row>
    <row r="92" spans="1:5" ht="20.25" customHeight="1">
      <c r="A92" s="123" t="s">
        <v>219</v>
      </c>
      <c r="B92" s="117" t="s">
        <v>312</v>
      </c>
      <c r="C92" s="146">
        <v>1000000</v>
      </c>
      <c r="D92" s="146"/>
      <c r="E92" s="146">
        <v>1000000</v>
      </c>
    </row>
    <row r="93" spans="1:5" ht="20.25" customHeight="1">
      <c r="A93" s="123" t="s">
        <v>213</v>
      </c>
      <c r="B93" s="117" t="s">
        <v>25</v>
      </c>
      <c r="C93" s="146">
        <v>100000</v>
      </c>
      <c r="D93" s="146"/>
      <c r="E93" s="146">
        <v>100000</v>
      </c>
    </row>
    <row r="94" spans="1:5" ht="20.25" customHeight="1">
      <c r="A94" s="123" t="s">
        <v>227</v>
      </c>
      <c r="B94" s="117" t="s">
        <v>485</v>
      </c>
      <c r="C94" s="146">
        <v>5000000</v>
      </c>
      <c r="D94" s="146"/>
      <c r="E94" s="146">
        <v>5000000</v>
      </c>
    </row>
    <row r="95" spans="1:5" ht="20.25" customHeight="1">
      <c r="A95" s="123" t="s">
        <v>221</v>
      </c>
      <c r="B95" s="117" t="s">
        <v>568</v>
      </c>
      <c r="C95" s="146">
        <v>1000000</v>
      </c>
      <c r="D95" s="146"/>
      <c r="E95" s="146">
        <v>1000000</v>
      </c>
    </row>
    <row r="96" spans="1:5" ht="18" customHeight="1">
      <c r="A96" s="148"/>
      <c r="B96" s="149" t="s">
        <v>481</v>
      </c>
      <c r="C96" s="150"/>
      <c r="D96" s="150"/>
      <c r="E96" s="150"/>
    </row>
    <row r="97" spans="1:5" ht="20.25" customHeight="1">
      <c r="A97" s="123" t="s">
        <v>239</v>
      </c>
      <c r="B97" s="117" t="s">
        <v>315</v>
      </c>
      <c r="C97" s="146">
        <v>100000</v>
      </c>
      <c r="D97" s="146"/>
      <c r="E97" s="146">
        <v>100000</v>
      </c>
    </row>
    <row r="98" spans="1:5" ht="18" customHeight="1">
      <c r="A98" s="148"/>
      <c r="B98" s="149" t="s">
        <v>463</v>
      </c>
      <c r="C98" s="150"/>
      <c r="D98" s="150"/>
      <c r="E98" s="150"/>
    </row>
    <row r="99" spans="1:5" ht="18" customHeight="1">
      <c r="A99" s="123" t="s">
        <v>317</v>
      </c>
      <c r="B99" s="117" t="s">
        <v>316</v>
      </c>
      <c r="C99" s="146">
        <v>3000000</v>
      </c>
      <c r="D99" s="146"/>
      <c r="E99" s="146">
        <v>3000000</v>
      </c>
    </row>
    <row r="100" spans="1:5" ht="18" customHeight="1">
      <c r="A100" s="123" t="s">
        <v>319</v>
      </c>
      <c r="B100" s="117" t="s">
        <v>318</v>
      </c>
      <c r="C100" s="146">
        <v>2000000</v>
      </c>
      <c r="D100" s="146"/>
      <c r="E100" s="146">
        <v>2000000</v>
      </c>
    </row>
    <row r="101" spans="1:5" ht="18" customHeight="1">
      <c r="A101" s="123" t="s">
        <v>219</v>
      </c>
      <c r="B101" s="117" t="s">
        <v>533</v>
      </c>
      <c r="C101" s="146">
        <v>30000000</v>
      </c>
      <c r="D101" s="146"/>
      <c r="E101" s="146">
        <v>30000000</v>
      </c>
    </row>
    <row r="102" spans="1:5" ht="18" customHeight="1">
      <c r="A102" s="123" t="s">
        <v>565</v>
      </c>
      <c r="B102" s="117" t="s">
        <v>564</v>
      </c>
      <c r="C102" s="146">
        <v>3000000</v>
      </c>
      <c r="D102" s="146">
        <v>214500</v>
      </c>
      <c r="E102" s="146">
        <v>3000000</v>
      </c>
    </row>
    <row r="103" spans="1:5" ht="18" customHeight="1">
      <c r="A103" s="123" t="s">
        <v>567</v>
      </c>
      <c r="B103" s="117" t="s">
        <v>566</v>
      </c>
      <c r="C103" s="146">
        <v>400000</v>
      </c>
      <c r="D103" s="146">
        <v>55000</v>
      </c>
      <c r="E103" s="146">
        <v>400000</v>
      </c>
    </row>
    <row r="104" spans="1:5" ht="18.75">
      <c r="A104" s="156"/>
      <c r="B104" s="149" t="s">
        <v>465</v>
      </c>
      <c r="C104" s="150"/>
      <c r="D104" s="150"/>
      <c r="E104" s="150"/>
    </row>
    <row r="105" spans="1:5" ht="17.25" customHeight="1">
      <c r="A105" s="123" t="s">
        <v>482</v>
      </c>
      <c r="B105" s="117" t="s">
        <v>483</v>
      </c>
      <c r="C105" s="146">
        <v>2000000</v>
      </c>
      <c r="D105" s="146"/>
      <c r="E105" s="146">
        <v>5000000</v>
      </c>
    </row>
    <row r="106" spans="1:5" ht="17.25" customHeight="1">
      <c r="A106" s="123" t="s">
        <v>240</v>
      </c>
      <c r="B106" s="117" t="s">
        <v>313</v>
      </c>
      <c r="C106" s="146">
        <v>10000000</v>
      </c>
      <c r="D106" s="146">
        <v>3737571</v>
      </c>
      <c r="E106" s="146">
        <v>8000000</v>
      </c>
    </row>
    <row r="107" spans="1:5" ht="17.25" customHeight="1">
      <c r="A107" s="123" t="s">
        <v>304</v>
      </c>
      <c r="B107" s="117" t="s">
        <v>305</v>
      </c>
      <c r="C107" s="146">
        <v>5000000</v>
      </c>
      <c r="D107" s="146"/>
      <c r="E107" s="146">
        <v>5000000</v>
      </c>
    </row>
    <row r="108" spans="1:5" ht="17.25" customHeight="1">
      <c r="A108" s="123" t="s">
        <v>314</v>
      </c>
      <c r="B108" s="117" t="s">
        <v>309</v>
      </c>
      <c r="C108" s="146">
        <v>30000000</v>
      </c>
      <c r="D108" s="146"/>
      <c r="E108" s="146">
        <v>30000000</v>
      </c>
    </row>
    <row r="109" spans="1:5" ht="17.25" customHeight="1">
      <c r="A109" s="123" t="s">
        <v>233</v>
      </c>
      <c r="B109" s="151" t="s">
        <v>26</v>
      </c>
      <c r="C109" s="146">
        <v>2000000</v>
      </c>
      <c r="D109" s="146"/>
      <c r="E109" s="146">
        <v>2000000</v>
      </c>
    </row>
    <row r="110" spans="1:5" ht="17.25" customHeight="1">
      <c r="A110" s="123" t="s">
        <v>225</v>
      </c>
      <c r="B110" s="117" t="s">
        <v>298</v>
      </c>
      <c r="C110" s="146">
        <v>10000000</v>
      </c>
      <c r="D110" s="146"/>
      <c r="E110" s="146">
        <v>10000000</v>
      </c>
    </row>
    <row r="111" spans="1:5" ht="17.25" customHeight="1">
      <c r="A111" s="123" t="s">
        <v>301</v>
      </c>
      <c r="B111" s="117" t="s">
        <v>302</v>
      </c>
      <c r="C111" s="146">
        <v>5000000</v>
      </c>
      <c r="D111" s="146"/>
      <c r="E111" s="146">
        <v>5000000</v>
      </c>
    </row>
    <row r="112" spans="1:5" ht="35.25" customHeight="1">
      <c r="A112" s="123" t="s">
        <v>223</v>
      </c>
      <c r="B112" s="126" t="s">
        <v>570</v>
      </c>
      <c r="C112" s="146">
        <v>5000000</v>
      </c>
      <c r="D112" s="146"/>
      <c r="E112" s="146">
        <v>5000000</v>
      </c>
    </row>
    <row r="113" spans="1:5" ht="17.25" customHeight="1">
      <c r="A113" s="123" t="s">
        <v>236</v>
      </c>
      <c r="B113" s="117" t="s">
        <v>583</v>
      </c>
      <c r="C113" s="146">
        <v>20000000</v>
      </c>
      <c r="D113" s="146"/>
      <c r="E113" s="146">
        <v>20000000</v>
      </c>
    </row>
    <row r="114" spans="1:5" ht="17.25" customHeight="1">
      <c r="A114" s="148"/>
      <c r="B114" s="149" t="s">
        <v>581</v>
      </c>
      <c r="C114" s="132"/>
      <c r="D114" s="132"/>
      <c r="E114" s="132"/>
    </row>
    <row r="115" spans="1:5" ht="15.75" customHeight="1" thickBot="1">
      <c r="A115" s="123">
        <v>12020450</v>
      </c>
      <c r="B115" s="117" t="s">
        <v>582</v>
      </c>
      <c r="C115" s="146">
        <v>60000000</v>
      </c>
      <c r="D115" s="146">
        <v>25322260</v>
      </c>
      <c r="E115" s="146">
        <v>174400000</v>
      </c>
    </row>
    <row r="116" spans="1:5" ht="17.25" customHeight="1" thickBot="1">
      <c r="A116" s="123"/>
      <c r="B116" s="128" t="s">
        <v>6</v>
      </c>
      <c r="C116" s="147">
        <f>SUM(C52:C115)</f>
        <v>1000000000</v>
      </c>
      <c r="D116" s="147">
        <f>SUM(D52:D115)</f>
        <v>187836749.46</v>
      </c>
      <c r="E116" s="147">
        <f>SUM(E52:E115)</f>
        <v>1120000000</v>
      </c>
    </row>
    <row r="117" spans="1:5" ht="17.25" customHeight="1">
      <c r="A117" s="133" t="s">
        <v>320</v>
      </c>
      <c r="B117" s="128" t="s">
        <v>321</v>
      </c>
      <c r="C117" s="132"/>
      <c r="D117" s="132"/>
      <c r="E117" s="132"/>
    </row>
    <row r="118" spans="1:5" ht="17.25" customHeight="1">
      <c r="A118" s="123" t="s">
        <v>221</v>
      </c>
      <c r="B118" s="117" t="s">
        <v>322</v>
      </c>
      <c r="C118" s="132">
        <v>3000000</v>
      </c>
      <c r="D118" s="132">
        <v>2104288</v>
      </c>
      <c r="E118" s="132">
        <v>115000000</v>
      </c>
    </row>
    <row r="119" spans="1:5" ht="17.25" customHeight="1">
      <c r="A119" s="148"/>
      <c r="B119" s="149" t="s">
        <v>461</v>
      </c>
      <c r="C119" s="132"/>
      <c r="D119" s="132"/>
      <c r="E119" s="132"/>
    </row>
    <row r="120" spans="1:5" ht="17.25" customHeight="1">
      <c r="A120" s="123" t="s">
        <v>221</v>
      </c>
      <c r="B120" s="117" t="s">
        <v>14</v>
      </c>
      <c r="C120" s="132">
        <v>8000000</v>
      </c>
      <c r="D120" s="132">
        <v>5197673</v>
      </c>
      <c r="E120" s="132">
        <v>50000000</v>
      </c>
    </row>
    <row r="121" spans="1:5" ht="17.25" customHeight="1">
      <c r="A121" s="123" t="s">
        <v>221</v>
      </c>
      <c r="B121" s="117" t="s">
        <v>16</v>
      </c>
      <c r="C121" s="132">
        <v>4000000</v>
      </c>
      <c r="D121" s="132">
        <v>3132662</v>
      </c>
      <c r="E121" s="132">
        <v>35000000</v>
      </c>
    </row>
    <row r="122" spans="1:5" ht="17.25" customHeight="1">
      <c r="A122" s="123"/>
      <c r="B122" s="140" t="s">
        <v>473</v>
      </c>
      <c r="C122" s="132"/>
      <c r="D122" s="132"/>
      <c r="E122" s="132"/>
    </row>
    <row r="123" spans="1:5" ht="17.25" customHeight="1">
      <c r="A123" s="143" t="s">
        <v>569</v>
      </c>
      <c r="B123" s="138" t="s">
        <v>556</v>
      </c>
      <c r="C123" s="124">
        <v>1000000</v>
      </c>
      <c r="D123" s="124"/>
      <c r="E123" s="124">
        <v>130000000</v>
      </c>
    </row>
    <row r="124" spans="1:5" ht="17.25" customHeight="1">
      <c r="A124" s="143"/>
      <c r="B124" s="140" t="s">
        <v>468</v>
      </c>
      <c r="C124" s="124"/>
      <c r="D124" s="124"/>
      <c r="E124" s="124"/>
    </row>
    <row r="125" spans="1:5" ht="17.25" customHeight="1" thickBot="1">
      <c r="A125" s="143">
        <v>12020501</v>
      </c>
      <c r="B125" s="138" t="s">
        <v>584</v>
      </c>
      <c r="C125" s="157">
        <v>4000000</v>
      </c>
      <c r="D125" s="158"/>
      <c r="E125" s="158">
        <v>170000000</v>
      </c>
    </row>
    <row r="126" spans="1:5" ht="17.25" customHeight="1" thickBot="1">
      <c r="A126" s="156"/>
      <c r="B126" s="128" t="s">
        <v>6</v>
      </c>
      <c r="C126" s="159">
        <f>SUM(C118:C125)</f>
        <v>20000000</v>
      </c>
      <c r="D126" s="160">
        <f>SUM(D118:D125)</f>
        <v>10434623</v>
      </c>
      <c r="E126" s="160">
        <f>SUM(E118:E125)</f>
        <v>500000000</v>
      </c>
    </row>
    <row r="127" spans="1:5" ht="17.25" customHeight="1">
      <c r="A127" s="133" t="s">
        <v>324</v>
      </c>
      <c r="B127" s="128" t="s">
        <v>323</v>
      </c>
      <c r="C127" s="132"/>
      <c r="D127" s="132"/>
      <c r="E127" s="132"/>
    </row>
    <row r="128" spans="1:5" ht="17.25" customHeight="1">
      <c r="A128" s="148"/>
      <c r="B128" s="149" t="s">
        <v>471</v>
      </c>
      <c r="C128" s="132"/>
      <c r="D128" s="132"/>
      <c r="E128" s="132"/>
    </row>
    <row r="129" spans="1:5" ht="17.25" customHeight="1">
      <c r="A129" s="123" t="s">
        <v>338</v>
      </c>
      <c r="B129" s="117" t="s">
        <v>327</v>
      </c>
      <c r="C129" s="132">
        <v>10000000</v>
      </c>
      <c r="D129" s="132"/>
      <c r="E129" s="132">
        <v>34860000</v>
      </c>
    </row>
    <row r="130" spans="1:5" ht="17.25" customHeight="1">
      <c r="A130" s="123" t="s">
        <v>348</v>
      </c>
      <c r="B130" s="117" t="s">
        <v>21</v>
      </c>
      <c r="C130" s="146">
        <v>5000000</v>
      </c>
      <c r="D130" s="146">
        <v>1500</v>
      </c>
      <c r="E130" s="146">
        <v>30000</v>
      </c>
    </row>
    <row r="131" spans="1:5" ht="17.25" customHeight="1">
      <c r="A131" s="148"/>
      <c r="B131" s="140" t="s">
        <v>480</v>
      </c>
      <c r="C131" s="132"/>
      <c r="D131" s="132"/>
      <c r="E131" s="132"/>
    </row>
    <row r="132" spans="1:5" ht="17.25" customHeight="1">
      <c r="A132" s="123" t="s">
        <v>340</v>
      </c>
      <c r="B132" s="117" t="s">
        <v>329</v>
      </c>
      <c r="C132" s="132">
        <v>2000000</v>
      </c>
      <c r="D132" s="132"/>
      <c r="E132" s="132">
        <v>3000000</v>
      </c>
    </row>
    <row r="133" spans="1:5" ht="17.25" customHeight="1">
      <c r="A133" s="123" t="s">
        <v>341</v>
      </c>
      <c r="B133" s="117" t="s">
        <v>330</v>
      </c>
      <c r="C133" s="132">
        <v>1000000</v>
      </c>
      <c r="D133" s="132"/>
      <c r="E133" s="132">
        <v>1000000</v>
      </c>
    </row>
    <row r="134" spans="1:5" ht="17.25" customHeight="1">
      <c r="A134" s="123" t="s">
        <v>345</v>
      </c>
      <c r="B134" s="117" t="s">
        <v>29</v>
      </c>
      <c r="C134" s="132">
        <v>560000000</v>
      </c>
      <c r="D134" s="132"/>
      <c r="E134" s="132">
        <v>50000000</v>
      </c>
    </row>
    <row r="135" spans="1:5" ht="17.25" customHeight="1">
      <c r="A135" s="123" t="s">
        <v>346</v>
      </c>
      <c r="B135" s="117" t="s">
        <v>108</v>
      </c>
      <c r="C135" s="132">
        <v>5000000</v>
      </c>
      <c r="D135" s="132"/>
      <c r="E135" s="132"/>
    </row>
    <row r="136" spans="1:5" ht="17.25" customHeight="1">
      <c r="A136" s="148"/>
      <c r="B136" s="128" t="s">
        <v>476</v>
      </c>
      <c r="C136" s="132"/>
      <c r="D136" s="132"/>
      <c r="E136" s="132"/>
    </row>
    <row r="137" spans="1:5" ht="17.25" customHeight="1">
      <c r="A137" s="123" t="s">
        <v>342</v>
      </c>
      <c r="B137" s="117" t="s">
        <v>331</v>
      </c>
      <c r="C137" s="132">
        <v>300000</v>
      </c>
      <c r="D137" s="132"/>
      <c r="E137" s="132">
        <v>500000</v>
      </c>
    </row>
    <row r="138" spans="1:5" ht="17.25" customHeight="1">
      <c r="A138" s="148"/>
      <c r="B138" s="149" t="s">
        <v>467</v>
      </c>
      <c r="C138" s="132"/>
      <c r="D138" s="132"/>
      <c r="E138" s="132"/>
    </row>
    <row r="139" spans="1:5" ht="17.25" customHeight="1">
      <c r="A139" s="123" t="s">
        <v>347</v>
      </c>
      <c r="B139" s="117" t="s">
        <v>334</v>
      </c>
      <c r="C139" s="132">
        <v>480000</v>
      </c>
      <c r="D139" s="132"/>
      <c r="E139" s="132">
        <v>480000</v>
      </c>
    </row>
    <row r="140" spans="1:5" ht="17.25" customHeight="1">
      <c r="A140" s="123"/>
      <c r="B140" s="144"/>
      <c r="C140" s="153"/>
      <c r="D140" s="153"/>
      <c r="E140" s="153"/>
    </row>
    <row r="141" spans="1:5" ht="17.25" customHeight="1">
      <c r="A141" s="123" t="s">
        <v>337</v>
      </c>
      <c r="B141" s="117" t="s">
        <v>325</v>
      </c>
      <c r="C141" s="132">
        <v>100000</v>
      </c>
      <c r="D141" s="132"/>
      <c r="E141" s="132">
        <v>100000</v>
      </c>
    </row>
    <row r="142" spans="1:5" ht="17.25" customHeight="1">
      <c r="A142" s="123" t="s">
        <v>238</v>
      </c>
      <c r="B142" s="117" t="s">
        <v>326</v>
      </c>
      <c r="C142" s="132">
        <v>20000</v>
      </c>
      <c r="D142" s="132"/>
      <c r="E142" s="132">
        <v>10000</v>
      </c>
    </row>
    <row r="143" spans="1:5" ht="17.25" customHeight="1">
      <c r="A143" s="123" t="s">
        <v>339</v>
      </c>
      <c r="B143" s="117" t="s">
        <v>328</v>
      </c>
      <c r="C143" s="132">
        <v>100000</v>
      </c>
      <c r="D143" s="132"/>
      <c r="E143" s="132">
        <v>100000</v>
      </c>
    </row>
    <row r="144" spans="1:5" ht="17.25" customHeight="1">
      <c r="A144" s="123" t="s">
        <v>343</v>
      </c>
      <c r="B144" s="117" t="s">
        <v>332</v>
      </c>
      <c r="C144" s="132">
        <v>6000000</v>
      </c>
      <c r="D144" s="132"/>
      <c r="E144" s="132">
        <v>10000000</v>
      </c>
    </row>
    <row r="145" spans="1:5" ht="17.25" customHeight="1" thickBot="1">
      <c r="A145" s="123" t="s">
        <v>344</v>
      </c>
      <c r="B145" s="117" t="s">
        <v>333</v>
      </c>
      <c r="C145" s="132">
        <v>10000000</v>
      </c>
      <c r="D145" s="132"/>
      <c r="E145" s="132">
        <v>1000000</v>
      </c>
    </row>
    <row r="146" spans="1:5" ht="17.25" customHeight="1" thickBot="1">
      <c r="A146" s="156"/>
      <c r="B146" s="128" t="s">
        <v>6</v>
      </c>
      <c r="C146" s="147">
        <f>SUM(C129:C145)</f>
        <v>600000000</v>
      </c>
      <c r="D146" s="147">
        <f>SUM(D129:D145)</f>
        <v>1500</v>
      </c>
      <c r="E146" s="147">
        <f>SUM(E129:E145)</f>
        <v>101080000</v>
      </c>
    </row>
    <row r="147" spans="1:5" ht="17.25" customHeight="1">
      <c r="A147" s="133" t="s">
        <v>335</v>
      </c>
      <c r="B147" s="128" t="s">
        <v>336</v>
      </c>
      <c r="C147" s="132"/>
      <c r="D147" s="132"/>
      <c r="E147" s="132"/>
    </row>
    <row r="148" spans="1:5" ht="17.25" customHeight="1">
      <c r="A148" s="161"/>
      <c r="B148" s="136" t="s">
        <v>481</v>
      </c>
      <c r="C148" s="124"/>
      <c r="D148" s="124"/>
      <c r="E148" s="124"/>
    </row>
    <row r="149" spans="1:5" ht="17.25" customHeight="1">
      <c r="A149" s="143" t="s">
        <v>360</v>
      </c>
      <c r="B149" s="138" t="s">
        <v>350</v>
      </c>
      <c r="C149" s="124">
        <v>10000000</v>
      </c>
      <c r="D149" s="124"/>
      <c r="E149" s="124">
        <v>10000000</v>
      </c>
    </row>
    <row r="150" spans="1:5" ht="17.25" customHeight="1">
      <c r="A150" s="135"/>
      <c r="B150" s="140" t="s">
        <v>480</v>
      </c>
      <c r="C150" s="124"/>
      <c r="D150" s="124"/>
      <c r="E150" s="124"/>
    </row>
    <row r="151" spans="1:5" ht="17.25" customHeight="1">
      <c r="A151" s="143" t="s">
        <v>363</v>
      </c>
      <c r="B151" s="138" t="s">
        <v>353</v>
      </c>
      <c r="C151" s="124">
        <v>47000000</v>
      </c>
      <c r="D151" s="124"/>
      <c r="E151" s="124">
        <v>238200000</v>
      </c>
    </row>
    <row r="152" spans="1:5" ht="17.25" customHeight="1">
      <c r="A152" s="135"/>
      <c r="B152" s="140" t="s">
        <v>472</v>
      </c>
      <c r="C152" s="124"/>
      <c r="D152" s="124"/>
      <c r="E152" s="124"/>
    </row>
    <row r="153" spans="1:5" ht="33.75" customHeight="1">
      <c r="A153" s="143" t="s">
        <v>364</v>
      </c>
      <c r="B153" s="141" t="s">
        <v>354</v>
      </c>
      <c r="C153" s="124">
        <v>5000000</v>
      </c>
      <c r="D153" s="124"/>
      <c r="E153" s="124">
        <v>5000000</v>
      </c>
    </row>
    <row r="154" spans="1:5" ht="20.25" customHeight="1">
      <c r="A154" s="143"/>
      <c r="B154" s="144" t="s">
        <v>587</v>
      </c>
      <c r="C154" s="153">
        <v>1000000</v>
      </c>
      <c r="D154" s="153"/>
      <c r="E154" s="153">
        <v>1000000</v>
      </c>
    </row>
    <row r="155" spans="1:5" ht="17.25" customHeight="1">
      <c r="A155" s="135"/>
      <c r="B155" s="140" t="s">
        <v>479</v>
      </c>
      <c r="C155" s="124"/>
      <c r="D155" s="124"/>
      <c r="E155" s="124"/>
    </row>
    <row r="156" spans="1:5" ht="17.25" customHeight="1">
      <c r="A156" s="143" t="s">
        <v>365</v>
      </c>
      <c r="B156" s="138" t="s">
        <v>355</v>
      </c>
      <c r="C156" s="124">
        <v>5000000</v>
      </c>
      <c r="D156" s="124"/>
      <c r="E156" s="124">
        <v>100000000</v>
      </c>
    </row>
    <row r="157" spans="1:5" ht="20.25" customHeight="1">
      <c r="A157" s="162" t="s">
        <v>366</v>
      </c>
      <c r="B157" s="144" t="s">
        <v>577</v>
      </c>
      <c r="C157" s="163">
        <v>3000000</v>
      </c>
      <c r="D157" s="163">
        <v>0</v>
      </c>
      <c r="E157" s="163">
        <v>50000000</v>
      </c>
    </row>
    <row r="158" spans="1:5" ht="17.25" customHeight="1">
      <c r="A158" s="143" t="s">
        <v>362</v>
      </c>
      <c r="B158" s="144" t="s">
        <v>578</v>
      </c>
      <c r="C158" s="124">
        <v>200000</v>
      </c>
      <c r="D158" s="124">
        <v>361500</v>
      </c>
      <c r="E158" s="124">
        <v>5000000</v>
      </c>
    </row>
    <row r="159" spans="1:5" ht="17.25" customHeight="1">
      <c r="A159" s="135"/>
      <c r="B159" s="140" t="s">
        <v>484</v>
      </c>
      <c r="C159" s="124"/>
      <c r="D159" s="124"/>
      <c r="E159" s="124"/>
    </row>
    <row r="160" spans="1:5" ht="33" customHeight="1">
      <c r="A160" s="143" t="s">
        <v>367</v>
      </c>
      <c r="B160" s="141" t="s">
        <v>20</v>
      </c>
      <c r="C160" s="124">
        <v>6500000</v>
      </c>
      <c r="D160" s="124">
        <v>0</v>
      </c>
      <c r="E160" s="124">
        <v>6500000</v>
      </c>
    </row>
    <row r="161" spans="1:5" ht="33" customHeight="1">
      <c r="A161" s="143" t="s">
        <v>369</v>
      </c>
      <c r="B161" s="141" t="s">
        <v>357</v>
      </c>
      <c r="C161" s="124">
        <v>10000000</v>
      </c>
      <c r="D161" s="124">
        <v>882000</v>
      </c>
      <c r="E161" s="124">
        <v>20000000</v>
      </c>
    </row>
    <row r="162" spans="1:5" ht="22.5" customHeight="1">
      <c r="A162" s="143" t="s">
        <v>369</v>
      </c>
      <c r="B162" s="141" t="s">
        <v>627</v>
      </c>
      <c r="C162" s="124"/>
      <c r="D162" s="124"/>
      <c r="E162" s="124">
        <v>50000000</v>
      </c>
    </row>
    <row r="163" spans="1:5" ht="18.75">
      <c r="A163" s="135"/>
      <c r="B163" s="149" t="s">
        <v>470</v>
      </c>
      <c r="C163" s="124"/>
      <c r="D163" s="124"/>
      <c r="E163" s="124"/>
    </row>
    <row r="164" spans="1:5" ht="18.75">
      <c r="A164" s="143" t="s">
        <v>370</v>
      </c>
      <c r="B164" s="138" t="s">
        <v>358</v>
      </c>
      <c r="C164" s="124">
        <v>100000</v>
      </c>
      <c r="D164" s="124"/>
      <c r="E164" s="124">
        <v>100000</v>
      </c>
    </row>
    <row r="165" spans="1:5" ht="18.75">
      <c r="A165" s="143" t="s">
        <v>359</v>
      </c>
      <c r="B165" s="138" t="s">
        <v>349</v>
      </c>
      <c r="C165" s="124">
        <v>300000</v>
      </c>
      <c r="D165" s="124"/>
      <c r="E165" s="124">
        <v>300000</v>
      </c>
    </row>
    <row r="166" spans="1:5" ht="22.5" customHeight="1">
      <c r="A166" s="143" t="s">
        <v>361</v>
      </c>
      <c r="B166" s="141" t="s">
        <v>351</v>
      </c>
      <c r="C166" s="124">
        <v>5000000</v>
      </c>
      <c r="D166" s="124"/>
      <c r="E166" s="124">
        <v>5000000</v>
      </c>
    </row>
    <row r="167" spans="1:5" ht="18.75">
      <c r="A167" s="143" t="s">
        <v>362</v>
      </c>
      <c r="B167" s="138" t="s">
        <v>352</v>
      </c>
      <c r="C167" s="124">
        <v>8670000</v>
      </c>
      <c r="D167" s="124"/>
      <c r="E167" s="124">
        <v>8670000</v>
      </c>
    </row>
    <row r="168" spans="1:5" ht="18.75">
      <c r="A168" s="143" t="s">
        <v>368</v>
      </c>
      <c r="B168" s="138" t="s">
        <v>356</v>
      </c>
      <c r="C168" s="124">
        <v>100000</v>
      </c>
      <c r="D168" s="124"/>
      <c r="E168" s="124">
        <v>100000</v>
      </c>
    </row>
    <row r="169" spans="1:5" ht="19.5" thickBot="1">
      <c r="A169" s="123" t="s">
        <v>391</v>
      </c>
      <c r="B169" s="117" t="s">
        <v>532</v>
      </c>
      <c r="C169" s="132">
        <v>130000</v>
      </c>
      <c r="D169" s="132"/>
      <c r="E169" s="132">
        <v>130000</v>
      </c>
    </row>
    <row r="170" spans="1:5" ht="19.5" thickBot="1">
      <c r="A170" s="156"/>
      <c r="B170" s="128" t="s">
        <v>6</v>
      </c>
      <c r="C170" s="147">
        <f>SUM(C149:C169)</f>
        <v>102000000</v>
      </c>
      <c r="D170" s="147">
        <f>SUM(D149:D169)</f>
        <v>1243500</v>
      </c>
      <c r="E170" s="147">
        <f>SUM(E149:E169)</f>
        <v>500000000</v>
      </c>
    </row>
    <row r="171" spans="1:5" ht="18.75">
      <c r="A171" s="133" t="s">
        <v>371</v>
      </c>
      <c r="B171" s="128" t="s">
        <v>372</v>
      </c>
      <c r="C171" s="132"/>
      <c r="D171" s="132"/>
      <c r="E171" s="132"/>
    </row>
    <row r="172" spans="1:5" ht="18.75">
      <c r="A172" s="143" t="s">
        <v>375</v>
      </c>
      <c r="B172" s="138" t="s">
        <v>28</v>
      </c>
      <c r="C172" s="124">
        <v>1000000</v>
      </c>
      <c r="D172" s="124"/>
      <c r="E172" s="124">
        <v>5000000</v>
      </c>
    </row>
    <row r="173" spans="1:5" ht="18.75">
      <c r="A173" s="143" t="s">
        <v>376</v>
      </c>
      <c r="B173" s="138" t="s">
        <v>373</v>
      </c>
      <c r="C173" s="124">
        <v>2000000</v>
      </c>
      <c r="D173" s="124"/>
      <c r="E173" s="124">
        <v>5000000</v>
      </c>
    </row>
    <row r="174" spans="1:5" ht="18.75">
      <c r="A174" s="135"/>
      <c r="B174" s="140" t="s">
        <v>473</v>
      </c>
      <c r="C174" s="124"/>
      <c r="D174" s="124"/>
      <c r="E174" s="124"/>
    </row>
    <row r="175" spans="1:5" ht="18.75">
      <c r="A175" s="143" t="s">
        <v>377</v>
      </c>
      <c r="B175" s="138" t="s">
        <v>252</v>
      </c>
      <c r="C175" s="124">
        <v>5000000</v>
      </c>
      <c r="D175" s="124"/>
      <c r="E175" s="124">
        <v>46500000</v>
      </c>
    </row>
    <row r="176" spans="1:5" ht="18.75">
      <c r="A176" s="143">
        <v>12020806</v>
      </c>
      <c r="B176" s="138" t="s">
        <v>558</v>
      </c>
      <c r="C176" s="124">
        <v>8200000</v>
      </c>
      <c r="D176" s="124">
        <v>788241</v>
      </c>
      <c r="E176" s="124">
        <v>50000000</v>
      </c>
    </row>
    <row r="177" spans="1:5" ht="18.75">
      <c r="A177" s="143">
        <v>12020807</v>
      </c>
      <c r="B177" s="138" t="s">
        <v>559</v>
      </c>
      <c r="C177" s="124">
        <v>5000000</v>
      </c>
      <c r="D177" s="124">
        <v>5000000</v>
      </c>
      <c r="E177" s="124">
        <v>2000000</v>
      </c>
    </row>
    <row r="178" spans="1:5" ht="18.75">
      <c r="A178" s="164">
        <v>12020824</v>
      </c>
      <c r="B178" s="138" t="s">
        <v>560</v>
      </c>
      <c r="C178" s="165" t="s">
        <v>562</v>
      </c>
      <c r="D178" s="165"/>
      <c r="E178" s="165"/>
    </row>
    <row r="179" spans="1:5" ht="18.75">
      <c r="A179" s="143" t="s">
        <v>378</v>
      </c>
      <c r="B179" s="138" t="s">
        <v>374</v>
      </c>
      <c r="C179" s="124">
        <v>1500000</v>
      </c>
      <c r="D179" s="124"/>
      <c r="E179" s="124">
        <v>500000</v>
      </c>
    </row>
    <row r="180" spans="1:5" ht="18.75">
      <c r="A180" s="135"/>
      <c r="B180" s="140" t="s">
        <v>479</v>
      </c>
      <c r="C180" s="124"/>
      <c r="D180" s="124"/>
      <c r="E180" s="124"/>
    </row>
    <row r="181" spans="1:5" ht="18.75">
      <c r="A181" s="143" t="s">
        <v>391</v>
      </c>
      <c r="B181" s="144" t="s">
        <v>579</v>
      </c>
      <c r="C181" s="166">
        <v>300000</v>
      </c>
      <c r="D181" s="166">
        <v>110000</v>
      </c>
      <c r="E181" s="166">
        <v>1000000</v>
      </c>
    </row>
    <row r="182" spans="1:5" ht="18.75">
      <c r="A182" s="143" t="s">
        <v>391</v>
      </c>
      <c r="B182" s="144" t="s">
        <v>580</v>
      </c>
      <c r="C182" s="166">
        <v>1000000</v>
      </c>
      <c r="D182" s="166">
        <v>3992500</v>
      </c>
      <c r="E182" s="166">
        <v>10000000</v>
      </c>
    </row>
    <row r="183" spans="1:5" ht="18.75">
      <c r="A183" s="143"/>
      <c r="B183" s="167" t="s">
        <v>469</v>
      </c>
      <c r="C183" s="166"/>
      <c r="D183" s="166"/>
      <c r="E183" s="166"/>
    </row>
    <row r="184" spans="1:5" ht="19.5" thickBot="1">
      <c r="A184" s="143"/>
      <c r="B184" s="144" t="s">
        <v>585</v>
      </c>
      <c r="C184" s="157">
        <v>1000000</v>
      </c>
      <c r="D184" s="157">
        <v>363630</v>
      </c>
      <c r="E184" s="157">
        <v>5000000</v>
      </c>
    </row>
    <row r="185" spans="1:5" ht="19.5" thickBot="1">
      <c r="A185" s="156"/>
      <c r="B185" s="128" t="s">
        <v>6</v>
      </c>
      <c r="C185" s="159">
        <f>SUM(C172:C184)</f>
        <v>25000000</v>
      </c>
      <c r="D185" s="159">
        <f>SUM(D172:D184)</f>
        <v>10254371</v>
      </c>
      <c r="E185" s="159">
        <f>SUM(E172:E184)</f>
        <v>125000000</v>
      </c>
    </row>
    <row r="186" spans="1:5" ht="18.75">
      <c r="A186" s="168" t="s">
        <v>379</v>
      </c>
      <c r="B186" s="136" t="s">
        <v>381</v>
      </c>
      <c r="C186" s="132"/>
      <c r="D186" s="132"/>
      <c r="E186" s="132"/>
    </row>
    <row r="187" spans="1:5" ht="18.75">
      <c r="A187" s="148"/>
      <c r="B187" s="149" t="s">
        <v>467</v>
      </c>
      <c r="C187" s="132"/>
      <c r="D187" s="132"/>
      <c r="E187" s="132"/>
    </row>
    <row r="188" spans="1:5" ht="18.75">
      <c r="A188" s="144">
        <v>20511001</v>
      </c>
      <c r="B188" s="144" t="s">
        <v>574</v>
      </c>
      <c r="C188" s="153">
        <v>100000000</v>
      </c>
      <c r="D188" s="153">
        <v>6987457</v>
      </c>
      <c r="E188" s="153">
        <v>100000000</v>
      </c>
    </row>
    <row r="189" spans="1:5" ht="18.75">
      <c r="A189" s="143" t="s">
        <v>380</v>
      </c>
      <c r="B189" s="138" t="s">
        <v>382</v>
      </c>
      <c r="C189" s="154">
        <v>100000000</v>
      </c>
      <c r="D189" s="154"/>
      <c r="E189" s="154">
        <v>210000000</v>
      </c>
    </row>
    <row r="190" spans="1:5" ht="18.75">
      <c r="A190" s="143" t="s">
        <v>388</v>
      </c>
      <c r="B190" s="141" t="s">
        <v>383</v>
      </c>
      <c r="C190" s="154">
        <v>65000000</v>
      </c>
      <c r="D190" s="154"/>
      <c r="E190" s="154">
        <v>25000000</v>
      </c>
    </row>
    <row r="191" spans="1:5" ht="18" customHeight="1">
      <c r="A191" s="143" t="s">
        <v>389</v>
      </c>
      <c r="B191" s="141" t="s">
        <v>384</v>
      </c>
      <c r="C191" s="154">
        <v>5000000</v>
      </c>
      <c r="D191" s="154"/>
      <c r="E191" s="154">
        <v>5000000</v>
      </c>
    </row>
    <row r="192" spans="1:5" ht="34.5" customHeight="1">
      <c r="A192" s="143" t="s">
        <v>390</v>
      </c>
      <c r="B192" s="141" t="s">
        <v>385</v>
      </c>
      <c r="C192" s="153">
        <v>30000000</v>
      </c>
      <c r="D192" s="153">
        <v>3503545.65</v>
      </c>
      <c r="E192" s="153">
        <v>10000000</v>
      </c>
    </row>
    <row r="193" spans="1:5" ht="18.75">
      <c r="A193" s="143" t="s">
        <v>392</v>
      </c>
      <c r="B193" s="138" t="s">
        <v>386</v>
      </c>
      <c r="C193" s="153">
        <v>150000000</v>
      </c>
      <c r="D193" s="153"/>
      <c r="E193" s="153">
        <v>100000000</v>
      </c>
    </row>
    <row r="194" spans="1:5" ht="19.5" thickBot="1">
      <c r="A194" s="143" t="s">
        <v>391</v>
      </c>
      <c r="B194" s="138" t="s">
        <v>3</v>
      </c>
      <c r="C194" s="169">
        <v>50000000</v>
      </c>
      <c r="D194" s="154"/>
      <c r="E194" s="154">
        <v>50000000</v>
      </c>
    </row>
    <row r="195" spans="1:5" ht="19.5" thickBot="1">
      <c r="A195" s="156"/>
      <c r="B195" s="128" t="s">
        <v>6</v>
      </c>
      <c r="C195" s="170">
        <f>SUM(C188:C194)</f>
        <v>500000000</v>
      </c>
      <c r="D195" s="170">
        <f>SUM(D188:D194)</f>
        <v>10491002.65</v>
      </c>
      <c r="E195" s="170">
        <f>SUM(E188:E194)</f>
        <v>500000000</v>
      </c>
    </row>
    <row r="196" spans="1:5" ht="18.75">
      <c r="A196" s="133" t="s">
        <v>394</v>
      </c>
      <c r="B196" s="128" t="s">
        <v>395</v>
      </c>
      <c r="C196" s="132"/>
      <c r="D196" s="132"/>
      <c r="E196" s="132"/>
    </row>
    <row r="197" spans="1:5" ht="18.75">
      <c r="A197" s="123" t="s">
        <v>396</v>
      </c>
      <c r="B197" s="117" t="s">
        <v>398</v>
      </c>
      <c r="C197" s="171">
        <v>50000000</v>
      </c>
      <c r="D197" s="171"/>
      <c r="E197" s="171">
        <v>50000000</v>
      </c>
    </row>
    <row r="198" spans="1:5" ht="19.5" thickBot="1">
      <c r="A198" s="123" t="s">
        <v>397</v>
      </c>
      <c r="B198" s="117" t="s">
        <v>148</v>
      </c>
      <c r="C198" s="171">
        <v>50000000</v>
      </c>
      <c r="D198" s="171"/>
      <c r="E198" s="171">
        <v>125000000</v>
      </c>
    </row>
    <row r="199" spans="1:5" ht="19.5" thickBot="1">
      <c r="A199" s="156"/>
      <c r="B199" s="128" t="s">
        <v>6</v>
      </c>
      <c r="C199" s="172">
        <f>SUM(C197:C198)</f>
        <v>100000000</v>
      </c>
      <c r="D199" s="172">
        <f>SUM(D197:D198)</f>
        <v>0</v>
      </c>
      <c r="E199" s="172">
        <f>SUM(E197:E198)</f>
        <v>175000000</v>
      </c>
    </row>
    <row r="200" spans="1:5" ht="18.75">
      <c r="A200" s="133" t="s">
        <v>411</v>
      </c>
      <c r="B200" s="128" t="s">
        <v>262</v>
      </c>
      <c r="C200" s="132"/>
      <c r="D200" s="132"/>
      <c r="E200" s="132"/>
    </row>
    <row r="201" spans="1:5" ht="18.75">
      <c r="A201" s="123" t="s">
        <v>412</v>
      </c>
      <c r="B201" s="117" t="s">
        <v>414</v>
      </c>
      <c r="C201" s="171">
        <v>50000000</v>
      </c>
      <c r="D201" s="171"/>
      <c r="E201" s="171">
        <v>250000000</v>
      </c>
    </row>
    <row r="202" spans="1:5" ht="19.5" thickBot="1">
      <c r="A202" s="123" t="s">
        <v>413</v>
      </c>
      <c r="B202" s="117" t="s">
        <v>415</v>
      </c>
      <c r="C202" s="171">
        <v>50000000</v>
      </c>
      <c r="D202" s="171"/>
      <c r="E202" s="171">
        <v>250000000</v>
      </c>
    </row>
    <row r="203" spans="1:5" ht="19.5" thickBot="1">
      <c r="A203" s="156"/>
      <c r="B203" s="128" t="s">
        <v>6</v>
      </c>
      <c r="C203" s="172">
        <f>SUM(C201:C202)</f>
        <v>100000000</v>
      </c>
      <c r="D203" s="172">
        <f>SUM(D201:D202)</f>
        <v>0</v>
      </c>
      <c r="E203" s="172">
        <f>SUM(E201:E202)</f>
        <v>500000000</v>
      </c>
    </row>
    <row r="204" spans="1:5" ht="18.75">
      <c r="A204" s="128">
        <v>13</v>
      </c>
      <c r="B204" s="173" t="s">
        <v>399</v>
      </c>
      <c r="C204" s="132"/>
      <c r="D204" s="132"/>
      <c r="E204" s="132"/>
    </row>
    <row r="205" spans="1:5" ht="18.75">
      <c r="A205" s="133" t="s">
        <v>400</v>
      </c>
      <c r="B205" s="128" t="s">
        <v>263</v>
      </c>
      <c r="C205" s="132"/>
      <c r="D205" s="132"/>
      <c r="E205" s="132"/>
    </row>
    <row r="206" spans="1:5" ht="18.75">
      <c r="A206" s="123" t="s">
        <v>402</v>
      </c>
      <c r="B206" s="117" t="s">
        <v>641</v>
      </c>
      <c r="C206" s="132"/>
      <c r="D206" s="132"/>
      <c r="E206" s="132">
        <v>1100000000</v>
      </c>
    </row>
    <row r="207" spans="1:5" ht="18.75">
      <c r="A207" s="123" t="s">
        <v>403</v>
      </c>
      <c r="B207" s="117" t="s">
        <v>134</v>
      </c>
      <c r="C207" s="132"/>
      <c r="D207" s="132"/>
      <c r="E207" s="132">
        <v>2000000000</v>
      </c>
    </row>
    <row r="208" spans="1:5" ht="36" customHeight="1">
      <c r="A208" s="123" t="s">
        <v>404</v>
      </c>
      <c r="B208" s="126" t="s">
        <v>143</v>
      </c>
      <c r="C208" s="132"/>
      <c r="D208" s="132"/>
      <c r="E208" s="132">
        <v>50000000</v>
      </c>
    </row>
    <row r="209" spans="1:5" ht="37.5">
      <c r="A209" s="123" t="s">
        <v>405</v>
      </c>
      <c r="B209" s="126" t="s">
        <v>146</v>
      </c>
      <c r="C209" s="132"/>
      <c r="D209" s="132"/>
      <c r="E209" s="132">
        <v>10000000</v>
      </c>
    </row>
    <row r="210" spans="1:5" ht="37.5">
      <c r="A210" s="123" t="s">
        <v>406</v>
      </c>
      <c r="B210" s="126" t="s">
        <v>147</v>
      </c>
      <c r="C210" s="132"/>
      <c r="D210" s="132"/>
      <c r="E210" s="132">
        <v>3398352120</v>
      </c>
    </row>
    <row r="211" spans="1:5" ht="19.5" thickBot="1">
      <c r="A211" s="123"/>
      <c r="B211" s="126" t="s">
        <v>639</v>
      </c>
      <c r="C211" s="132"/>
      <c r="D211" s="132"/>
      <c r="E211" s="132">
        <v>2400000000</v>
      </c>
    </row>
    <row r="212" spans="1:5" ht="19.5" thickBot="1">
      <c r="A212" s="156"/>
      <c r="B212" s="128" t="s">
        <v>6</v>
      </c>
      <c r="C212" s="172">
        <f>SUM(C206:C210)</f>
        <v>0</v>
      </c>
      <c r="D212" s="172">
        <f>SUM(D206:D210)</f>
        <v>0</v>
      </c>
      <c r="E212" s="172">
        <f>SUM(E206:E211)</f>
        <v>8958352120</v>
      </c>
    </row>
    <row r="213" spans="1:5" ht="18.75">
      <c r="A213" s="133" t="s">
        <v>401</v>
      </c>
      <c r="B213" s="128" t="s">
        <v>275</v>
      </c>
      <c r="C213" s="132"/>
      <c r="D213" s="132"/>
      <c r="E213" s="132"/>
    </row>
    <row r="214" spans="1:5" ht="16.5" customHeight="1">
      <c r="A214" s="123" t="s">
        <v>407</v>
      </c>
      <c r="B214" s="126" t="s">
        <v>109</v>
      </c>
      <c r="C214" s="171">
        <v>200000000</v>
      </c>
      <c r="D214" s="171"/>
      <c r="E214" s="171">
        <v>500000000</v>
      </c>
    </row>
    <row r="215" spans="1:5" ht="18.75">
      <c r="A215" s="123" t="s">
        <v>408</v>
      </c>
      <c r="B215" s="126" t="s">
        <v>110</v>
      </c>
      <c r="C215" s="171">
        <v>100000000</v>
      </c>
      <c r="D215" s="171"/>
      <c r="E215" s="171">
        <v>500000000</v>
      </c>
    </row>
    <row r="216" spans="1:5" ht="37.5">
      <c r="A216" s="123" t="s">
        <v>409</v>
      </c>
      <c r="B216" s="126" t="s">
        <v>111</v>
      </c>
      <c r="C216" s="171">
        <v>100000000</v>
      </c>
      <c r="D216" s="171"/>
      <c r="E216" s="171">
        <v>500000000</v>
      </c>
    </row>
    <row r="217" spans="1:5" ht="57" thickBot="1">
      <c r="A217" s="123" t="s">
        <v>410</v>
      </c>
      <c r="B217" s="126" t="s">
        <v>145</v>
      </c>
      <c r="C217" s="171">
        <v>100000000</v>
      </c>
      <c r="D217" s="171"/>
      <c r="E217" s="171">
        <v>500000000</v>
      </c>
    </row>
    <row r="218" spans="1:5" ht="19.5" thickBot="1">
      <c r="A218" s="156"/>
      <c r="B218" s="128" t="s">
        <v>6</v>
      </c>
      <c r="C218" s="172">
        <f>SUM(C214:C217)</f>
        <v>500000000</v>
      </c>
      <c r="D218" s="172">
        <f>SUM(D214:D217)</f>
        <v>0</v>
      </c>
      <c r="E218" s="172">
        <f>SUM(E214:E217)</f>
        <v>2000000000</v>
      </c>
    </row>
    <row r="219" spans="1:5" ht="18.75">
      <c r="A219" s="115">
        <v>12020711</v>
      </c>
      <c r="B219" s="128" t="s">
        <v>32</v>
      </c>
      <c r="C219" s="132"/>
      <c r="D219" s="132"/>
      <c r="E219" s="132"/>
    </row>
    <row r="220" spans="1:5" ht="18.75">
      <c r="A220" s="125">
        <v>1202071101</v>
      </c>
      <c r="B220" s="174" t="s">
        <v>33</v>
      </c>
      <c r="C220" s="132"/>
      <c r="D220" s="132"/>
      <c r="E220" s="132"/>
    </row>
    <row r="221" spans="1:5" ht="18.75">
      <c r="A221" s="175" t="s">
        <v>54</v>
      </c>
      <c r="B221" s="126" t="s">
        <v>34</v>
      </c>
      <c r="C221" s="146">
        <v>2000000</v>
      </c>
      <c r="D221" s="146">
        <v>0</v>
      </c>
      <c r="E221" s="146">
        <v>2000000</v>
      </c>
    </row>
    <row r="222" spans="1:5" ht="18.75">
      <c r="A222" s="175" t="s">
        <v>49</v>
      </c>
      <c r="B222" s="117" t="s">
        <v>83</v>
      </c>
      <c r="C222" s="146">
        <v>1000000</v>
      </c>
      <c r="D222" s="146">
        <v>130000</v>
      </c>
      <c r="E222" s="146">
        <v>500000</v>
      </c>
    </row>
    <row r="223" spans="1:5" ht="18.75">
      <c r="A223" s="175" t="s">
        <v>50</v>
      </c>
      <c r="B223" s="126" t="s">
        <v>35</v>
      </c>
      <c r="C223" s="146">
        <v>3000000</v>
      </c>
      <c r="D223" s="146">
        <v>120000</v>
      </c>
      <c r="E223" s="146">
        <v>200000</v>
      </c>
    </row>
    <row r="224" spans="1:5" ht="18.75">
      <c r="A224" s="175" t="s">
        <v>51</v>
      </c>
      <c r="B224" s="117" t="s">
        <v>36</v>
      </c>
      <c r="C224" s="146">
        <v>200000</v>
      </c>
      <c r="D224" s="146"/>
      <c r="E224" s="146">
        <v>200000</v>
      </c>
    </row>
    <row r="225" spans="1:5" ht="19.5" thickBot="1">
      <c r="A225" s="175" t="s">
        <v>52</v>
      </c>
      <c r="B225" s="117" t="s">
        <v>4</v>
      </c>
      <c r="C225" s="146">
        <v>250000</v>
      </c>
      <c r="D225" s="146"/>
      <c r="E225" s="146">
        <v>250000</v>
      </c>
    </row>
    <row r="226" spans="1:5" ht="20.25" thickBot="1" thickTop="1">
      <c r="A226" s="175"/>
      <c r="B226" s="128" t="s">
        <v>43</v>
      </c>
      <c r="C226" s="176">
        <f>SUM(C221:C225)</f>
        <v>6450000</v>
      </c>
      <c r="D226" s="176">
        <f>SUM(D221:D225)</f>
        <v>250000</v>
      </c>
      <c r="E226" s="176">
        <f>SUM(E221:E225)</f>
        <v>3150000</v>
      </c>
    </row>
    <row r="227" spans="1:5" ht="19.5" thickTop="1">
      <c r="A227" s="125">
        <v>1202071102</v>
      </c>
      <c r="B227" s="174" t="s">
        <v>37</v>
      </c>
      <c r="C227" s="146"/>
      <c r="D227" s="146"/>
      <c r="E227" s="146"/>
    </row>
    <row r="228" spans="1:5" ht="18.75">
      <c r="A228" s="175" t="s">
        <v>54</v>
      </c>
      <c r="B228" s="117" t="s">
        <v>17</v>
      </c>
      <c r="C228" s="146">
        <v>100000000</v>
      </c>
      <c r="D228" s="146">
        <v>12353070</v>
      </c>
      <c r="E228" s="146">
        <v>50000000</v>
      </c>
    </row>
    <row r="229" spans="1:5" ht="18.75">
      <c r="A229" s="175" t="s">
        <v>49</v>
      </c>
      <c r="B229" s="117" t="s">
        <v>38</v>
      </c>
      <c r="C229" s="146">
        <v>4000000</v>
      </c>
      <c r="D229" s="146">
        <v>140000</v>
      </c>
      <c r="E229" s="146">
        <v>4000000</v>
      </c>
    </row>
    <row r="230" spans="1:5" ht="18.75">
      <c r="A230" s="175" t="s">
        <v>50</v>
      </c>
      <c r="B230" s="126" t="s">
        <v>40</v>
      </c>
      <c r="C230" s="146">
        <v>600000</v>
      </c>
      <c r="D230" s="146"/>
      <c r="E230" s="146">
        <v>600000</v>
      </c>
    </row>
    <row r="231" spans="1:5" ht="18.75">
      <c r="A231" s="175" t="s">
        <v>51</v>
      </c>
      <c r="B231" s="126" t="s">
        <v>41</v>
      </c>
      <c r="C231" s="146">
        <v>100000</v>
      </c>
      <c r="D231" s="146"/>
      <c r="E231" s="146">
        <v>100000</v>
      </c>
    </row>
    <row r="232" spans="1:5" ht="18.75">
      <c r="A232" s="175" t="s">
        <v>52</v>
      </c>
      <c r="B232" s="126" t="s">
        <v>42</v>
      </c>
      <c r="C232" s="146">
        <v>8000000</v>
      </c>
      <c r="D232" s="146">
        <v>180000</v>
      </c>
      <c r="E232" s="146">
        <v>1000000</v>
      </c>
    </row>
    <row r="233" spans="1:5" ht="18.75">
      <c r="A233" s="175" t="s">
        <v>53</v>
      </c>
      <c r="B233" s="126" t="s">
        <v>80</v>
      </c>
      <c r="C233" s="146">
        <v>22000000</v>
      </c>
      <c r="D233" s="146"/>
      <c r="E233" s="146">
        <v>22000000</v>
      </c>
    </row>
    <row r="234" spans="1:5" ht="19.5" thickBot="1">
      <c r="A234" s="175" t="s">
        <v>55</v>
      </c>
      <c r="B234" s="117" t="s">
        <v>82</v>
      </c>
      <c r="C234" s="146">
        <v>1000000</v>
      </c>
      <c r="D234" s="146">
        <v>14400000</v>
      </c>
      <c r="E234" s="146">
        <v>25000000</v>
      </c>
    </row>
    <row r="235" spans="1:5" ht="20.25" thickBot="1" thickTop="1">
      <c r="A235" s="117"/>
      <c r="B235" s="128" t="s">
        <v>43</v>
      </c>
      <c r="C235" s="176">
        <f>SUM(C228:C234)</f>
        <v>135700000</v>
      </c>
      <c r="D235" s="176">
        <f>SUM(D228:D234)</f>
        <v>27073070</v>
      </c>
      <c r="E235" s="176">
        <f>SUM(E228:E234)</f>
        <v>102700000</v>
      </c>
    </row>
    <row r="236" spans="1:5" ht="19.5" thickTop="1">
      <c r="A236" s="125">
        <v>1202071103</v>
      </c>
      <c r="B236" s="174" t="s">
        <v>62</v>
      </c>
      <c r="C236" s="146"/>
      <c r="D236" s="146"/>
      <c r="E236" s="146"/>
    </row>
    <row r="237" spans="1:5" ht="18.75">
      <c r="A237" s="175" t="s">
        <v>54</v>
      </c>
      <c r="B237" s="117" t="s">
        <v>44</v>
      </c>
      <c r="C237" s="146">
        <v>18000000</v>
      </c>
      <c r="D237" s="146">
        <v>5577000</v>
      </c>
      <c r="E237" s="146">
        <v>10000000</v>
      </c>
    </row>
    <row r="238" spans="1:5" ht="18.75">
      <c r="A238" s="175" t="s">
        <v>49</v>
      </c>
      <c r="B238" s="117" t="s">
        <v>548</v>
      </c>
      <c r="C238" s="146">
        <v>700000000</v>
      </c>
      <c r="D238" s="146">
        <v>225582706</v>
      </c>
      <c r="E238" s="146">
        <v>300000000</v>
      </c>
    </row>
    <row r="239" spans="1:5" ht="18.75">
      <c r="A239" s="175" t="s">
        <v>50</v>
      </c>
      <c r="B239" s="117" t="s">
        <v>45</v>
      </c>
      <c r="C239" s="146">
        <v>2500000</v>
      </c>
      <c r="D239" s="146"/>
      <c r="E239" s="146">
        <v>2500000</v>
      </c>
    </row>
    <row r="240" spans="1:5" ht="18.75">
      <c r="A240" s="175" t="s">
        <v>51</v>
      </c>
      <c r="B240" s="117" t="s">
        <v>46</v>
      </c>
      <c r="C240" s="146">
        <v>0</v>
      </c>
      <c r="D240" s="146"/>
      <c r="E240" s="146"/>
    </row>
    <row r="241" spans="1:5" ht="18.75">
      <c r="A241" s="175" t="s">
        <v>52</v>
      </c>
      <c r="B241" s="117" t="s">
        <v>47</v>
      </c>
      <c r="C241" s="146">
        <v>1500000</v>
      </c>
      <c r="D241" s="146">
        <v>105000</v>
      </c>
      <c r="E241" s="146">
        <v>5000000</v>
      </c>
    </row>
    <row r="242" spans="1:5" ht="18.75">
      <c r="A242" s="175" t="s">
        <v>53</v>
      </c>
      <c r="B242" s="117" t="s">
        <v>48</v>
      </c>
      <c r="C242" s="146">
        <v>300000</v>
      </c>
      <c r="D242" s="146">
        <v>109000</v>
      </c>
      <c r="E242" s="146">
        <v>300000</v>
      </c>
    </row>
    <row r="243" spans="1:5" ht="18.75">
      <c r="A243" s="175" t="s">
        <v>55</v>
      </c>
      <c r="B243" s="117" t="s">
        <v>82</v>
      </c>
      <c r="C243" s="146">
        <v>30000000</v>
      </c>
      <c r="D243" s="146">
        <v>18591000</v>
      </c>
      <c r="E243" s="146">
        <v>29000000</v>
      </c>
    </row>
    <row r="244" spans="1:5" ht="18.75">
      <c r="A244" s="175" t="s">
        <v>56</v>
      </c>
      <c r="B244" s="117" t="s">
        <v>138</v>
      </c>
      <c r="C244" s="146">
        <v>100000000</v>
      </c>
      <c r="D244" s="146"/>
      <c r="E244" s="146">
        <v>20000000</v>
      </c>
    </row>
    <row r="245" spans="1:5" ht="18.75">
      <c r="A245" s="175" t="s">
        <v>98</v>
      </c>
      <c r="B245" s="117" t="s">
        <v>550</v>
      </c>
      <c r="C245" s="146">
        <v>4000000</v>
      </c>
      <c r="D245" s="146"/>
      <c r="E245" s="146">
        <v>8000000</v>
      </c>
    </row>
    <row r="246" spans="1:5" ht="18.75">
      <c r="A246" s="175" t="s">
        <v>122</v>
      </c>
      <c r="B246" s="117" t="s">
        <v>161</v>
      </c>
      <c r="C246" s="146">
        <v>100000</v>
      </c>
      <c r="D246" s="146"/>
      <c r="E246" s="146">
        <v>100000</v>
      </c>
    </row>
    <row r="247" spans="1:5" ht="18.75">
      <c r="A247" s="175" t="s">
        <v>123</v>
      </c>
      <c r="B247" s="117" t="s">
        <v>549</v>
      </c>
      <c r="C247" s="146">
        <v>40000000</v>
      </c>
      <c r="D247" s="146"/>
      <c r="E247" s="146">
        <v>15000000</v>
      </c>
    </row>
    <row r="248" spans="1:5" ht="19.5" thickBot="1">
      <c r="A248" s="175" t="s">
        <v>180</v>
      </c>
      <c r="B248" s="117" t="s">
        <v>543</v>
      </c>
      <c r="C248" s="146">
        <v>12000000</v>
      </c>
      <c r="D248" s="146">
        <v>1212000</v>
      </c>
      <c r="E248" s="146">
        <v>1500000</v>
      </c>
    </row>
    <row r="249" spans="1:5" ht="20.25" thickBot="1" thickTop="1">
      <c r="A249" s="117"/>
      <c r="B249" s="128" t="s">
        <v>43</v>
      </c>
      <c r="C249" s="176">
        <f>SUM(C237:C248)</f>
        <v>908400000</v>
      </c>
      <c r="D249" s="176">
        <f>SUM(D237:D248)</f>
        <v>251176706</v>
      </c>
      <c r="E249" s="176">
        <f>SUM(E237:E248)</f>
        <v>391400000</v>
      </c>
    </row>
    <row r="250" spans="1:5" ht="19.5" thickTop="1">
      <c r="A250" s="125">
        <v>1202071104</v>
      </c>
      <c r="B250" s="174" t="s">
        <v>57</v>
      </c>
      <c r="C250" s="146"/>
      <c r="D250" s="146"/>
      <c r="E250" s="146"/>
    </row>
    <row r="251" spans="1:5" ht="17.25" customHeight="1">
      <c r="A251" s="175" t="s">
        <v>54</v>
      </c>
      <c r="B251" s="117" t="s">
        <v>44</v>
      </c>
      <c r="C251" s="146">
        <v>5000000</v>
      </c>
      <c r="D251" s="146">
        <v>1902250</v>
      </c>
      <c r="E251" s="146">
        <v>1250000</v>
      </c>
    </row>
    <row r="252" spans="1:5" ht="17.25" customHeight="1">
      <c r="A252" s="175" t="s">
        <v>49</v>
      </c>
      <c r="B252" s="117" t="s">
        <v>58</v>
      </c>
      <c r="C252" s="146">
        <v>100000000</v>
      </c>
      <c r="D252" s="146">
        <v>29263000</v>
      </c>
      <c r="E252" s="146">
        <v>50450000</v>
      </c>
    </row>
    <row r="253" spans="1:5" ht="17.25" customHeight="1">
      <c r="A253" s="175" t="s">
        <v>50</v>
      </c>
      <c r="B253" s="117" t="s">
        <v>82</v>
      </c>
      <c r="C253" s="146">
        <v>2000000</v>
      </c>
      <c r="D253" s="146">
        <v>1998440</v>
      </c>
      <c r="E253" s="146">
        <v>2000000</v>
      </c>
    </row>
    <row r="254" spans="1:5" ht="17.25" customHeight="1">
      <c r="A254" s="175" t="s">
        <v>51</v>
      </c>
      <c r="B254" s="117" t="s">
        <v>150</v>
      </c>
      <c r="C254" s="146">
        <v>1500000</v>
      </c>
      <c r="D254" s="146">
        <v>444500</v>
      </c>
      <c r="E254" s="146">
        <v>700000</v>
      </c>
    </row>
    <row r="255" spans="1:5" ht="17.25" customHeight="1">
      <c r="A255" s="175" t="s">
        <v>52</v>
      </c>
      <c r="B255" s="117" t="s">
        <v>151</v>
      </c>
      <c r="C255" s="146">
        <v>500000</v>
      </c>
      <c r="D255" s="146"/>
      <c r="E255" s="146">
        <v>500000</v>
      </c>
    </row>
    <row r="256" spans="1:5" ht="17.25" customHeight="1">
      <c r="A256" s="175" t="s">
        <v>53</v>
      </c>
      <c r="B256" s="117" t="s">
        <v>551</v>
      </c>
      <c r="C256" s="146">
        <v>300000</v>
      </c>
      <c r="D256" s="146">
        <v>411000</v>
      </c>
      <c r="E256" s="146">
        <v>1000000</v>
      </c>
    </row>
    <row r="257" spans="1:5" ht="17.25" customHeight="1">
      <c r="A257" s="175" t="s">
        <v>55</v>
      </c>
      <c r="B257" s="117" t="s">
        <v>508</v>
      </c>
      <c r="C257" s="146">
        <v>1500000</v>
      </c>
      <c r="D257" s="146">
        <v>698000</v>
      </c>
      <c r="E257" s="146">
        <v>1500000</v>
      </c>
    </row>
    <row r="258" spans="1:5" ht="17.25" customHeight="1">
      <c r="A258" s="175" t="s">
        <v>56</v>
      </c>
      <c r="B258" s="117" t="s">
        <v>628</v>
      </c>
      <c r="C258" s="146"/>
      <c r="D258" s="146">
        <v>0</v>
      </c>
      <c r="E258" s="146"/>
    </row>
    <row r="259" spans="1:5" ht="17.25" customHeight="1" thickBot="1">
      <c r="A259" s="175" t="s">
        <v>98</v>
      </c>
      <c r="B259" s="117" t="s">
        <v>552</v>
      </c>
      <c r="C259" s="146">
        <v>7000000</v>
      </c>
      <c r="D259" s="146">
        <v>54000</v>
      </c>
      <c r="E259" s="146">
        <v>7000000</v>
      </c>
    </row>
    <row r="260" spans="1:5" ht="20.25" thickBot="1" thickTop="1">
      <c r="A260" s="117"/>
      <c r="B260" s="128" t="s">
        <v>43</v>
      </c>
      <c r="C260" s="176">
        <f>SUM(C251:C259)</f>
        <v>117800000</v>
      </c>
      <c r="D260" s="176">
        <f>SUM(D251:D259)</f>
        <v>34771190</v>
      </c>
      <c r="E260" s="176">
        <f>SUM(E251:E259)</f>
        <v>64400000</v>
      </c>
    </row>
    <row r="261" spans="1:5" ht="19.5" thickTop="1">
      <c r="A261" s="125">
        <v>1202071105</v>
      </c>
      <c r="B261" s="128" t="s">
        <v>84</v>
      </c>
      <c r="C261" s="146"/>
      <c r="D261" s="146"/>
      <c r="E261" s="146"/>
    </row>
    <row r="262" spans="1:5" ht="18.75">
      <c r="A262" s="175" t="s">
        <v>54</v>
      </c>
      <c r="B262" s="117" t="s">
        <v>77</v>
      </c>
      <c r="C262" s="146">
        <v>150000000</v>
      </c>
      <c r="D262" s="146">
        <v>13974400</v>
      </c>
      <c r="E262" s="146">
        <v>20000000</v>
      </c>
    </row>
    <row r="263" spans="1:5" ht="18.75">
      <c r="A263" s="175" t="s">
        <v>49</v>
      </c>
      <c r="B263" s="117" t="s">
        <v>39</v>
      </c>
      <c r="C263" s="146">
        <v>100000</v>
      </c>
      <c r="D263" s="146"/>
      <c r="E263" s="146">
        <v>100000</v>
      </c>
    </row>
    <row r="264" spans="1:5" ht="19.5" thickBot="1">
      <c r="A264" s="175" t="s">
        <v>50</v>
      </c>
      <c r="B264" s="117" t="s">
        <v>82</v>
      </c>
      <c r="C264" s="146">
        <v>2000000</v>
      </c>
      <c r="D264" s="146">
        <v>0</v>
      </c>
      <c r="E264" s="146">
        <v>2000000</v>
      </c>
    </row>
    <row r="265" spans="1:5" ht="20.25" thickBot="1" thickTop="1">
      <c r="A265" s="175"/>
      <c r="B265" s="128" t="s">
        <v>43</v>
      </c>
      <c r="C265" s="176">
        <f>SUM(C262:C264)</f>
        <v>152100000</v>
      </c>
      <c r="D265" s="176">
        <f>SUM(D262:D264)</f>
        <v>13974400</v>
      </c>
      <c r="E265" s="176">
        <f>SUM(E262:E264)</f>
        <v>22100000</v>
      </c>
    </row>
    <row r="266" spans="1:5" ht="19.5" thickTop="1">
      <c r="A266" s="125">
        <v>1202071106</v>
      </c>
      <c r="B266" s="174" t="s">
        <v>59</v>
      </c>
      <c r="C266" s="132"/>
      <c r="D266" s="132"/>
      <c r="E266" s="132"/>
    </row>
    <row r="267" spans="1:5" ht="18.75">
      <c r="A267" s="175" t="s">
        <v>54</v>
      </c>
      <c r="B267" s="117" t="s">
        <v>27</v>
      </c>
      <c r="C267" s="171">
        <v>2000000</v>
      </c>
      <c r="D267" s="171">
        <v>0</v>
      </c>
      <c r="E267" s="171">
        <v>2800000</v>
      </c>
    </row>
    <row r="268" spans="1:5" ht="18.75">
      <c r="A268" s="175" t="s">
        <v>49</v>
      </c>
      <c r="B268" s="117" t="s">
        <v>60</v>
      </c>
      <c r="C268" s="171">
        <v>250000</v>
      </c>
      <c r="D268" s="171"/>
      <c r="E268" s="171">
        <v>250000</v>
      </c>
    </row>
    <row r="269" spans="1:5" ht="19.5" thickBot="1">
      <c r="A269" s="175" t="s">
        <v>50</v>
      </c>
      <c r="B269" s="117" t="s">
        <v>61</v>
      </c>
      <c r="C269" s="171">
        <v>150000</v>
      </c>
      <c r="D269" s="171"/>
      <c r="E269" s="171">
        <v>150000</v>
      </c>
    </row>
    <row r="270" spans="1:5" ht="20.25" thickBot="1" thickTop="1">
      <c r="A270" s="117"/>
      <c r="B270" s="128" t="s">
        <v>43</v>
      </c>
      <c r="C270" s="177">
        <f>SUM(C267:C269)</f>
        <v>2400000</v>
      </c>
      <c r="D270" s="177">
        <f>SUM(D267:D269)</f>
        <v>0</v>
      </c>
      <c r="E270" s="177">
        <f>SUM(E267:E269)</f>
        <v>3200000</v>
      </c>
    </row>
    <row r="271" spans="1:5" ht="19.5" thickTop="1">
      <c r="A271" s="125">
        <v>1202071107</v>
      </c>
      <c r="B271" s="174" t="s">
        <v>63</v>
      </c>
      <c r="C271" s="132"/>
      <c r="D271" s="132"/>
      <c r="E271" s="132"/>
    </row>
    <row r="272" spans="1:5" ht="18.75">
      <c r="A272" s="175" t="s">
        <v>54</v>
      </c>
      <c r="B272" s="126" t="s">
        <v>64</v>
      </c>
      <c r="C272" s="150">
        <v>500000000</v>
      </c>
      <c r="D272" s="150">
        <v>192440000</v>
      </c>
      <c r="E272" s="150">
        <v>151250000</v>
      </c>
    </row>
    <row r="273" spans="1:5" ht="18.75">
      <c r="A273" s="175" t="s">
        <v>49</v>
      </c>
      <c r="B273" s="117" t="s">
        <v>65</v>
      </c>
      <c r="C273" s="150">
        <v>20000000</v>
      </c>
      <c r="D273" s="150">
        <v>19665000</v>
      </c>
      <c r="E273" s="150">
        <v>20475000</v>
      </c>
    </row>
    <row r="274" spans="1:5" ht="18.75">
      <c r="A274" s="175" t="s">
        <v>50</v>
      </c>
      <c r="B274" s="126" t="s">
        <v>30</v>
      </c>
      <c r="C274" s="132">
        <v>8000000</v>
      </c>
      <c r="D274" s="132">
        <v>1713000</v>
      </c>
      <c r="E274" s="132">
        <v>2500000</v>
      </c>
    </row>
    <row r="275" spans="1:5" ht="18.75">
      <c r="A275" s="175" t="s">
        <v>51</v>
      </c>
      <c r="B275" s="126" t="s">
        <v>81</v>
      </c>
      <c r="C275" s="132">
        <v>4000000</v>
      </c>
      <c r="D275" s="132">
        <v>1545450</v>
      </c>
      <c r="E275" s="132">
        <v>9040000</v>
      </c>
    </row>
    <row r="276" spans="1:5" ht="18.75">
      <c r="A276" s="175" t="s">
        <v>52</v>
      </c>
      <c r="B276" s="126" t="s">
        <v>82</v>
      </c>
      <c r="C276" s="132">
        <v>40000000</v>
      </c>
      <c r="D276" s="132">
        <v>23295914</v>
      </c>
      <c r="E276" s="132">
        <v>21985000</v>
      </c>
    </row>
    <row r="277" spans="1:5" ht="19.5" thickBot="1">
      <c r="A277" s="175"/>
      <c r="B277" s="126" t="s">
        <v>549</v>
      </c>
      <c r="C277" s="132">
        <v>40000000</v>
      </c>
      <c r="D277" s="132">
        <v>23095000</v>
      </c>
      <c r="E277" s="132">
        <v>17250000</v>
      </c>
    </row>
    <row r="278" spans="1:5" ht="20.25" thickBot="1" thickTop="1">
      <c r="A278" s="175"/>
      <c r="B278" s="128" t="s">
        <v>43</v>
      </c>
      <c r="C278" s="177">
        <f>SUM(C272:C277)</f>
        <v>612000000</v>
      </c>
      <c r="D278" s="177">
        <f>SUM(D272:D277)</f>
        <v>261754364</v>
      </c>
      <c r="E278" s="177">
        <f>SUM(E272:E277)</f>
        <v>222500000</v>
      </c>
    </row>
    <row r="279" spans="1:5" ht="19.5" thickTop="1">
      <c r="A279" s="125">
        <v>1202071108</v>
      </c>
      <c r="B279" s="174" t="s">
        <v>66</v>
      </c>
      <c r="C279" s="171"/>
      <c r="D279" s="171"/>
      <c r="E279" s="171"/>
    </row>
    <row r="280" spans="1:5" ht="18.75">
      <c r="A280" s="175" t="s">
        <v>54</v>
      </c>
      <c r="B280" s="126" t="s">
        <v>30</v>
      </c>
      <c r="C280" s="171">
        <v>10000000</v>
      </c>
      <c r="D280" s="171">
        <v>3900000</v>
      </c>
      <c r="E280" s="171">
        <v>5000000</v>
      </c>
    </row>
    <row r="281" spans="1:5" ht="18.75">
      <c r="A281" s="175" t="s">
        <v>49</v>
      </c>
      <c r="B281" s="117" t="s">
        <v>58</v>
      </c>
      <c r="C281" s="171">
        <v>150000000</v>
      </c>
      <c r="D281" s="171">
        <v>51600000</v>
      </c>
      <c r="E281" s="171">
        <v>66660000</v>
      </c>
    </row>
    <row r="282" spans="1:5" ht="18.75">
      <c r="A282" s="175" t="s">
        <v>50</v>
      </c>
      <c r="B282" s="117" t="s">
        <v>105</v>
      </c>
      <c r="C282" s="171">
        <v>8000000</v>
      </c>
      <c r="D282" s="171">
        <v>2500000</v>
      </c>
      <c r="E282" s="171">
        <v>5000000</v>
      </c>
    </row>
    <row r="283" spans="1:5" ht="18.75">
      <c r="A283" s="175" t="s">
        <v>51</v>
      </c>
      <c r="B283" s="126" t="s">
        <v>116</v>
      </c>
      <c r="C283" s="171">
        <v>10000000</v>
      </c>
      <c r="D283" s="171">
        <v>2030000</v>
      </c>
      <c r="E283" s="171">
        <v>5000000</v>
      </c>
    </row>
    <row r="284" spans="1:5" ht="19.5" thickBot="1">
      <c r="A284" s="175" t="s">
        <v>52</v>
      </c>
      <c r="B284" s="117" t="s">
        <v>82</v>
      </c>
      <c r="C284" s="171">
        <v>1500000</v>
      </c>
      <c r="D284" s="171">
        <v>985528</v>
      </c>
      <c r="E284" s="171">
        <v>1500000</v>
      </c>
    </row>
    <row r="285" spans="1:5" ht="17.25" customHeight="1" thickBot="1" thickTop="1">
      <c r="A285" s="175"/>
      <c r="B285" s="128" t="s">
        <v>43</v>
      </c>
      <c r="C285" s="177">
        <f>SUM(C280:C284)</f>
        <v>179500000</v>
      </c>
      <c r="D285" s="177">
        <f>SUM(D280:D284)</f>
        <v>61015528</v>
      </c>
      <c r="E285" s="177">
        <f>SUM(E280:E284)</f>
        <v>83160000</v>
      </c>
    </row>
    <row r="286" spans="1:5" ht="17.25" customHeight="1" thickTop="1">
      <c r="A286" s="125">
        <v>1202071109</v>
      </c>
      <c r="B286" s="174" t="s">
        <v>97</v>
      </c>
      <c r="C286" s="171"/>
      <c r="D286" s="171"/>
      <c r="E286" s="171"/>
    </row>
    <row r="287" spans="1:5" ht="17.25" customHeight="1">
      <c r="A287" s="175" t="s">
        <v>54</v>
      </c>
      <c r="B287" s="117" t="s">
        <v>67</v>
      </c>
      <c r="C287" s="146">
        <v>100000000</v>
      </c>
      <c r="D287" s="178"/>
      <c r="E287" s="146">
        <v>100000000</v>
      </c>
    </row>
    <row r="288" spans="1:5" ht="17.25" customHeight="1">
      <c r="A288" s="175" t="s">
        <v>49</v>
      </c>
      <c r="B288" s="117" t="s">
        <v>68</v>
      </c>
      <c r="C288" s="146">
        <v>50000000</v>
      </c>
      <c r="D288" s="178"/>
      <c r="E288" s="146">
        <v>50000000</v>
      </c>
    </row>
    <row r="289" spans="1:5" ht="17.25" customHeight="1" thickBot="1">
      <c r="A289" s="175" t="s">
        <v>50</v>
      </c>
      <c r="B289" s="117" t="s">
        <v>69</v>
      </c>
      <c r="C289" s="146">
        <v>200000000</v>
      </c>
      <c r="D289" s="178"/>
      <c r="E289" s="146">
        <v>200000000</v>
      </c>
    </row>
    <row r="290" spans="1:5" ht="17.25" customHeight="1" thickBot="1" thickTop="1">
      <c r="A290" s="117"/>
      <c r="B290" s="128" t="s">
        <v>43</v>
      </c>
      <c r="C290" s="177">
        <f>SUM(C287:C289)</f>
        <v>350000000</v>
      </c>
      <c r="D290" s="177">
        <f>SUM(D287:D289)</f>
        <v>0</v>
      </c>
      <c r="E290" s="177">
        <f>SUM(E287:E289)</f>
        <v>350000000</v>
      </c>
    </row>
    <row r="291" spans="1:5" ht="17.25" customHeight="1" thickTop="1">
      <c r="A291" s="125">
        <v>1202071110</v>
      </c>
      <c r="B291" s="174" t="s">
        <v>70</v>
      </c>
      <c r="C291" s="171"/>
      <c r="D291" s="171"/>
      <c r="E291" s="171"/>
    </row>
    <row r="292" spans="1:5" ht="17.25" customHeight="1">
      <c r="A292" s="175" t="s">
        <v>54</v>
      </c>
      <c r="B292" s="117" t="s">
        <v>112</v>
      </c>
      <c r="C292" s="171">
        <v>150000000</v>
      </c>
      <c r="D292" s="171">
        <v>46861586</v>
      </c>
      <c r="E292" s="171">
        <v>108000000</v>
      </c>
    </row>
    <row r="293" spans="1:5" ht="17.25" customHeight="1">
      <c r="A293" s="175" t="s">
        <v>49</v>
      </c>
      <c r="B293" s="117" t="s">
        <v>192</v>
      </c>
      <c r="C293" s="171">
        <v>35000000</v>
      </c>
      <c r="D293" s="171">
        <v>10775197</v>
      </c>
      <c r="E293" s="171">
        <v>24000000</v>
      </c>
    </row>
    <row r="294" spans="1:5" ht="17.25" customHeight="1">
      <c r="A294" s="175" t="s">
        <v>50</v>
      </c>
      <c r="B294" s="117" t="s">
        <v>113</v>
      </c>
      <c r="C294" s="171">
        <v>200000000</v>
      </c>
      <c r="D294" s="171">
        <v>34031997</v>
      </c>
      <c r="E294" s="171">
        <v>50000000</v>
      </c>
    </row>
    <row r="295" spans="1:5" ht="17.25" customHeight="1">
      <c r="A295" s="175" t="s">
        <v>51</v>
      </c>
      <c r="B295" s="117" t="s">
        <v>114</v>
      </c>
      <c r="C295" s="171">
        <v>20000000</v>
      </c>
      <c r="D295" s="171">
        <v>6799750</v>
      </c>
      <c r="E295" s="171">
        <v>5000000</v>
      </c>
    </row>
    <row r="296" spans="1:5" ht="17.25" customHeight="1">
      <c r="A296" s="175" t="s">
        <v>52</v>
      </c>
      <c r="B296" s="117" t="s">
        <v>115</v>
      </c>
      <c r="C296" s="171">
        <v>20000000</v>
      </c>
      <c r="D296" s="171">
        <v>7997750</v>
      </c>
      <c r="E296" s="171">
        <v>10000000</v>
      </c>
    </row>
    <row r="297" spans="1:5" ht="17.25" customHeight="1">
      <c r="A297" s="175" t="s">
        <v>53</v>
      </c>
      <c r="B297" s="117" t="s">
        <v>144</v>
      </c>
      <c r="C297" s="171">
        <v>10000000</v>
      </c>
      <c r="D297" s="171">
        <v>3013422</v>
      </c>
      <c r="E297" s="171">
        <v>5000000</v>
      </c>
    </row>
    <row r="298" spans="1:5" ht="17.25" customHeight="1">
      <c r="A298" s="175" t="s">
        <v>55</v>
      </c>
      <c r="B298" s="117" t="s">
        <v>154</v>
      </c>
      <c r="C298" s="171">
        <v>1500000</v>
      </c>
      <c r="D298" s="171">
        <v>847444</v>
      </c>
      <c r="E298" s="171">
        <v>2000000</v>
      </c>
    </row>
    <row r="299" spans="1:5" ht="17.25" customHeight="1" thickBot="1">
      <c r="A299" s="175" t="s">
        <v>56</v>
      </c>
      <c r="B299" s="117" t="s">
        <v>155</v>
      </c>
      <c r="C299" s="171">
        <v>30000000</v>
      </c>
      <c r="D299" s="171">
        <v>6339213</v>
      </c>
      <c r="E299" s="171"/>
    </row>
    <row r="300" spans="1:5" ht="17.25" customHeight="1" thickBot="1" thickTop="1">
      <c r="A300" s="117"/>
      <c r="B300" s="128" t="s">
        <v>43</v>
      </c>
      <c r="C300" s="177">
        <f>SUM(C292:C299)</f>
        <v>466500000</v>
      </c>
      <c r="D300" s="177">
        <f>SUM(D292:D299)</f>
        <v>116666359</v>
      </c>
      <c r="E300" s="177">
        <f>SUM(E292:E299)</f>
        <v>204000000</v>
      </c>
    </row>
    <row r="301" spans="1:5" ht="18.75" customHeight="1" thickTop="1">
      <c r="A301" s="125">
        <v>1202071111</v>
      </c>
      <c r="B301" s="174" t="s">
        <v>71</v>
      </c>
      <c r="C301" s="171"/>
      <c r="D301" s="171"/>
      <c r="E301" s="171"/>
    </row>
    <row r="302" spans="1:5" ht="18.75" customHeight="1">
      <c r="A302" s="175" t="s">
        <v>54</v>
      </c>
      <c r="B302" s="117" t="s">
        <v>72</v>
      </c>
      <c r="C302" s="132">
        <v>100000000</v>
      </c>
      <c r="D302" s="132"/>
      <c r="E302" s="132">
        <v>20168000</v>
      </c>
    </row>
    <row r="303" spans="1:5" ht="18.75" customHeight="1">
      <c r="A303" s="175" t="s">
        <v>49</v>
      </c>
      <c r="B303" s="117" t="s">
        <v>73</v>
      </c>
      <c r="C303" s="132">
        <v>50000000</v>
      </c>
      <c r="D303" s="132"/>
      <c r="E303" s="132">
        <v>50000000</v>
      </c>
    </row>
    <row r="304" spans="1:5" ht="18.75" customHeight="1">
      <c r="A304" s="175" t="s">
        <v>631</v>
      </c>
      <c r="B304" s="117" t="s">
        <v>632</v>
      </c>
      <c r="C304" s="132"/>
      <c r="D304" s="132"/>
      <c r="E304" s="132">
        <v>53600000</v>
      </c>
    </row>
    <row r="305" spans="1:5" ht="18.75" customHeight="1">
      <c r="A305" s="175" t="s">
        <v>51</v>
      </c>
      <c r="B305" s="117" t="s">
        <v>633</v>
      </c>
      <c r="C305" s="132"/>
      <c r="D305" s="132"/>
      <c r="E305" s="132">
        <v>10000000</v>
      </c>
    </row>
    <row r="306" spans="1:5" ht="18.75" customHeight="1" thickBot="1">
      <c r="A306" s="175" t="s">
        <v>52</v>
      </c>
      <c r="B306" s="117" t="s">
        <v>142</v>
      </c>
      <c r="C306" s="132"/>
      <c r="D306" s="132"/>
      <c r="E306" s="132">
        <v>5680724</v>
      </c>
    </row>
    <row r="307" spans="1:5" ht="18.75" customHeight="1" thickBot="1" thickTop="1">
      <c r="A307" s="117"/>
      <c r="B307" s="128" t="s">
        <v>43</v>
      </c>
      <c r="C307" s="177">
        <f>SUM(C302:C303)</f>
        <v>150000000</v>
      </c>
      <c r="D307" s="177">
        <f>SUM(D302:D303)</f>
        <v>0</v>
      </c>
      <c r="E307" s="177">
        <f>SUM(E302:E306)</f>
        <v>139448724</v>
      </c>
    </row>
    <row r="308" spans="1:5" ht="18.75" customHeight="1" thickTop="1">
      <c r="A308" s="125">
        <v>1202071112</v>
      </c>
      <c r="B308" s="174" t="s">
        <v>75</v>
      </c>
      <c r="C308" s="171"/>
      <c r="D308" s="171"/>
      <c r="E308" s="171"/>
    </row>
    <row r="309" spans="1:5" ht="18.75" customHeight="1">
      <c r="A309" s="175" t="s">
        <v>54</v>
      </c>
      <c r="B309" s="117" t="s">
        <v>76</v>
      </c>
      <c r="C309" s="132">
        <v>100000000</v>
      </c>
      <c r="D309" s="132">
        <v>28291145.54</v>
      </c>
      <c r="E309" s="132">
        <v>40000000</v>
      </c>
    </row>
    <row r="310" spans="1:5" ht="18.75" customHeight="1">
      <c r="A310" s="175" t="s">
        <v>49</v>
      </c>
      <c r="B310" s="117" t="s">
        <v>157</v>
      </c>
      <c r="C310" s="132">
        <v>5000000</v>
      </c>
      <c r="D310" s="132">
        <v>0</v>
      </c>
      <c r="E310" s="132">
        <v>0</v>
      </c>
    </row>
    <row r="311" spans="1:5" ht="18.75" customHeight="1">
      <c r="A311" s="175" t="s">
        <v>50</v>
      </c>
      <c r="B311" s="117" t="s">
        <v>156</v>
      </c>
      <c r="C311" s="132">
        <v>10000000</v>
      </c>
      <c r="D311" s="132">
        <v>0</v>
      </c>
      <c r="E311" s="132">
        <v>0</v>
      </c>
    </row>
    <row r="312" spans="1:5" ht="18.75" customHeight="1" thickBot="1">
      <c r="A312" s="175" t="s">
        <v>51</v>
      </c>
      <c r="B312" s="117" t="s">
        <v>82</v>
      </c>
      <c r="C312" s="132">
        <v>5000000</v>
      </c>
      <c r="D312" s="132"/>
      <c r="E312" s="132"/>
    </row>
    <row r="313" spans="1:5" ht="18.75" customHeight="1" thickBot="1" thickTop="1">
      <c r="A313" s="117"/>
      <c r="B313" s="128" t="s">
        <v>43</v>
      </c>
      <c r="C313" s="177">
        <f>SUM(C309:C312)</f>
        <v>120000000</v>
      </c>
      <c r="D313" s="177">
        <f>SUM(D309:D312)</f>
        <v>28291145.54</v>
      </c>
      <c r="E313" s="177">
        <f>SUM(E309:E312)</f>
        <v>40000000</v>
      </c>
    </row>
    <row r="314" spans="1:5" ht="19.5" thickTop="1">
      <c r="A314" s="125">
        <v>1202071113</v>
      </c>
      <c r="B314" s="174" t="s">
        <v>78</v>
      </c>
      <c r="C314" s="171"/>
      <c r="D314" s="171"/>
      <c r="E314" s="171"/>
    </row>
    <row r="315" spans="1:5" ht="18.75">
      <c r="A315" s="175" t="s">
        <v>54</v>
      </c>
      <c r="B315" s="117" t="s">
        <v>39</v>
      </c>
      <c r="C315" s="132">
        <v>2000000</v>
      </c>
      <c r="D315" s="132"/>
      <c r="E315" s="132">
        <v>2000000</v>
      </c>
    </row>
    <row r="316" spans="1:5" ht="18.75">
      <c r="A316" s="175" t="s">
        <v>49</v>
      </c>
      <c r="B316" s="117" t="s">
        <v>79</v>
      </c>
      <c r="C316" s="132">
        <v>300000</v>
      </c>
      <c r="D316" s="132"/>
      <c r="E316" s="132">
        <v>3000000</v>
      </c>
    </row>
    <row r="317" spans="1:5" ht="19.5" thickBot="1">
      <c r="A317" s="175" t="s">
        <v>50</v>
      </c>
      <c r="B317" s="117" t="s">
        <v>141</v>
      </c>
      <c r="C317" s="132">
        <v>78000000</v>
      </c>
      <c r="D317" s="132"/>
      <c r="E317" s="132">
        <v>7000000</v>
      </c>
    </row>
    <row r="318" spans="1:5" ht="20.25" thickBot="1" thickTop="1">
      <c r="A318" s="117"/>
      <c r="B318" s="128" t="s">
        <v>43</v>
      </c>
      <c r="C318" s="177">
        <f>SUM(C315:C317)</f>
        <v>80300000</v>
      </c>
      <c r="D318" s="177">
        <f>SUM(D315:D317)</f>
        <v>0</v>
      </c>
      <c r="E318" s="177">
        <f>SUM(E315:E317)</f>
        <v>12000000</v>
      </c>
    </row>
    <row r="319" spans="1:5" ht="19.5" thickTop="1">
      <c r="A319" s="125">
        <v>1202071114</v>
      </c>
      <c r="B319" s="174" t="s">
        <v>85</v>
      </c>
      <c r="C319" s="132"/>
      <c r="D319" s="132"/>
      <c r="E319" s="132"/>
    </row>
    <row r="320" spans="1:5" ht="18.75">
      <c r="A320" s="175" t="s">
        <v>54</v>
      </c>
      <c r="B320" s="117" t="s">
        <v>86</v>
      </c>
      <c r="C320" s="132">
        <v>12000000</v>
      </c>
      <c r="D320" s="132"/>
      <c r="E320" s="132">
        <v>12000000</v>
      </c>
    </row>
    <row r="321" spans="1:5" ht="18.75">
      <c r="A321" s="175" t="s">
        <v>49</v>
      </c>
      <c r="B321" s="117" t="s">
        <v>87</v>
      </c>
      <c r="C321" s="132">
        <v>5000000</v>
      </c>
      <c r="D321" s="132"/>
      <c r="E321" s="132">
        <v>5000000</v>
      </c>
    </row>
    <row r="322" spans="1:5" ht="19.5" thickBot="1">
      <c r="A322" s="175" t="s">
        <v>50</v>
      </c>
      <c r="B322" s="117" t="s">
        <v>88</v>
      </c>
      <c r="C322" s="132">
        <v>7500000</v>
      </c>
      <c r="D322" s="132"/>
      <c r="E322" s="132">
        <v>7500000</v>
      </c>
    </row>
    <row r="323" spans="1:5" ht="20.25" thickBot="1" thickTop="1">
      <c r="A323" s="117"/>
      <c r="B323" s="128" t="s">
        <v>43</v>
      </c>
      <c r="C323" s="177">
        <f>SUM(C320:C322)</f>
        <v>24500000</v>
      </c>
      <c r="D323" s="177">
        <f>SUM(D320:D322)</f>
        <v>0</v>
      </c>
      <c r="E323" s="177">
        <f>SUM(E320:E322)</f>
        <v>24500000</v>
      </c>
    </row>
    <row r="324" spans="1:5" ht="19.5" thickTop="1">
      <c r="A324" s="125">
        <v>1202071115</v>
      </c>
      <c r="B324" s="174" t="s">
        <v>89</v>
      </c>
      <c r="C324" s="146"/>
      <c r="D324" s="146"/>
      <c r="E324" s="146"/>
    </row>
    <row r="325" spans="1:5" ht="18.75">
      <c r="A325" s="175" t="s">
        <v>54</v>
      </c>
      <c r="B325" s="126" t="s">
        <v>58</v>
      </c>
      <c r="C325" s="146">
        <v>100000000</v>
      </c>
      <c r="D325" s="146">
        <v>56826445</v>
      </c>
      <c r="E325" s="146">
        <v>65000000</v>
      </c>
    </row>
    <row r="326" spans="1:5" ht="18.75">
      <c r="A326" s="175" t="s">
        <v>49</v>
      </c>
      <c r="B326" s="117" t="s">
        <v>90</v>
      </c>
      <c r="C326" s="146">
        <v>5000000</v>
      </c>
      <c r="D326" s="146">
        <v>3302000</v>
      </c>
      <c r="E326" s="146">
        <v>4500000</v>
      </c>
    </row>
    <row r="327" spans="1:5" ht="18.75">
      <c r="A327" s="175" t="s">
        <v>50</v>
      </c>
      <c r="B327" s="126" t="s">
        <v>91</v>
      </c>
      <c r="C327" s="146">
        <v>6000000</v>
      </c>
      <c r="D327" s="146">
        <v>10000</v>
      </c>
      <c r="E327" s="146">
        <v>20000</v>
      </c>
    </row>
    <row r="328" spans="1:5" ht="18.75">
      <c r="A328" s="175" t="s">
        <v>51</v>
      </c>
      <c r="B328" s="126" t="s">
        <v>92</v>
      </c>
      <c r="C328" s="146">
        <v>900000</v>
      </c>
      <c r="D328" s="146"/>
      <c r="E328" s="146">
        <v>300000</v>
      </c>
    </row>
    <row r="329" spans="1:5" ht="19.5" thickBot="1">
      <c r="A329" s="175" t="s">
        <v>52</v>
      </c>
      <c r="B329" s="126" t="s">
        <v>82</v>
      </c>
      <c r="C329" s="146">
        <v>40000000</v>
      </c>
      <c r="D329" s="146">
        <v>37349200</v>
      </c>
      <c r="E329" s="146">
        <v>50000000</v>
      </c>
    </row>
    <row r="330" spans="1:5" ht="20.25" thickBot="1" thickTop="1">
      <c r="A330" s="175"/>
      <c r="B330" s="128" t="s">
        <v>43</v>
      </c>
      <c r="C330" s="176">
        <f>SUM(C325:C329)</f>
        <v>151900000</v>
      </c>
      <c r="D330" s="176">
        <f>SUM(D325:D329)</f>
        <v>97487645</v>
      </c>
      <c r="E330" s="176">
        <f>SUM(E325:E329)</f>
        <v>119820000</v>
      </c>
    </row>
    <row r="331" spans="1:5" ht="19.5" thickTop="1">
      <c r="A331" s="125">
        <v>1202071116</v>
      </c>
      <c r="B331" s="174" t="s">
        <v>93</v>
      </c>
      <c r="C331" s="146"/>
      <c r="D331" s="146"/>
      <c r="E331" s="146"/>
    </row>
    <row r="332" spans="1:5" ht="19.5" thickBot="1">
      <c r="A332" s="175" t="s">
        <v>54</v>
      </c>
      <c r="B332" s="126" t="s">
        <v>92</v>
      </c>
      <c r="C332" s="146">
        <v>5000000</v>
      </c>
      <c r="D332" s="146">
        <v>2664800</v>
      </c>
      <c r="E332" s="146">
        <v>3600000</v>
      </c>
    </row>
    <row r="333" spans="1:5" ht="20.25" thickBot="1" thickTop="1">
      <c r="A333" s="117"/>
      <c r="B333" s="128" t="s">
        <v>43</v>
      </c>
      <c r="C333" s="176">
        <f>SUM(C332:C332)</f>
        <v>5000000</v>
      </c>
      <c r="D333" s="176">
        <f>SUM(D332:D332)</f>
        <v>2664800</v>
      </c>
      <c r="E333" s="176">
        <f>SUM(E332:E332)</f>
        <v>3600000</v>
      </c>
    </row>
    <row r="334" spans="1:5" ht="19.5" thickTop="1">
      <c r="A334" s="125">
        <v>1202071117</v>
      </c>
      <c r="B334" s="174" t="s">
        <v>630</v>
      </c>
      <c r="C334" s="146"/>
      <c r="D334" s="146"/>
      <c r="E334" s="146"/>
    </row>
    <row r="335" spans="1:5" ht="18" customHeight="1">
      <c r="A335" s="175" t="s">
        <v>54</v>
      </c>
      <c r="B335" s="126" t="s">
        <v>126</v>
      </c>
      <c r="C335" s="171">
        <v>1000000</v>
      </c>
      <c r="D335" s="171"/>
      <c r="E335" s="171">
        <v>1000000</v>
      </c>
    </row>
    <row r="336" spans="1:5" ht="18.75">
      <c r="A336" s="175" t="s">
        <v>49</v>
      </c>
      <c r="B336" s="126" t="s">
        <v>124</v>
      </c>
      <c r="C336" s="171">
        <v>1200000</v>
      </c>
      <c r="D336" s="171"/>
      <c r="E336" s="171">
        <v>1200000</v>
      </c>
    </row>
    <row r="337" spans="1:5" ht="18.75">
      <c r="A337" s="175" t="s">
        <v>50</v>
      </c>
      <c r="B337" s="126" t="s">
        <v>125</v>
      </c>
      <c r="C337" s="171">
        <v>40000</v>
      </c>
      <c r="D337" s="171"/>
      <c r="E337" s="171">
        <v>40000</v>
      </c>
    </row>
    <row r="338" spans="1:5" ht="18.75">
      <c r="A338" s="175" t="s">
        <v>51</v>
      </c>
      <c r="B338" s="126" t="s">
        <v>139</v>
      </c>
      <c r="C338" s="146">
        <v>1000000</v>
      </c>
      <c r="D338" s="146"/>
      <c r="E338" s="146">
        <v>1000000</v>
      </c>
    </row>
    <row r="339" spans="1:5" ht="19.5" thickBot="1">
      <c r="A339" s="175" t="s">
        <v>52</v>
      </c>
      <c r="B339" s="126" t="s">
        <v>140</v>
      </c>
      <c r="C339" s="146">
        <v>1000000</v>
      </c>
      <c r="D339" s="146"/>
      <c r="E339" s="146">
        <v>1000000</v>
      </c>
    </row>
    <row r="340" spans="1:5" ht="20.25" thickBot="1" thickTop="1">
      <c r="A340" s="117"/>
      <c r="B340" s="128" t="s">
        <v>43</v>
      </c>
      <c r="C340" s="179">
        <f>SUM(C335:C339)</f>
        <v>4240000</v>
      </c>
      <c r="D340" s="179">
        <f>SUM(D335:D339)</f>
        <v>0</v>
      </c>
      <c r="E340" s="179">
        <f>SUM(E335:E339)</f>
        <v>4240000</v>
      </c>
    </row>
    <row r="341" spans="1:5" ht="19.5" thickTop="1">
      <c r="A341" s="125">
        <v>1202071118</v>
      </c>
      <c r="B341" s="174" t="s">
        <v>94</v>
      </c>
      <c r="C341" s="146"/>
      <c r="D341" s="146"/>
      <c r="E341" s="146"/>
    </row>
    <row r="342" spans="1:5" ht="18.75">
      <c r="A342" s="175" t="s">
        <v>54</v>
      </c>
      <c r="B342" s="117" t="s">
        <v>117</v>
      </c>
      <c r="C342" s="146">
        <v>5000000</v>
      </c>
      <c r="D342" s="146"/>
      <c r="E342" s="146">
        <v>190000</v>
      </c>
    </row>
    <row r="343" spans="1:5" ht="19.5" thickBot="1">
      <c r="A343" s="175" t="s">
        <v>49</v>
      </c>
      <c r="B343" s="126" t="s">
        <v>82</v>
      </c>
      <c r="C343" s="146">
        <v>500000</v>
      </c>
      <c r="D343" s="146"/>
      <c r="E343" s="146">
        <v>361000</v>
      </c>
    </row>
    <row r="344" spans="1:5" ht="20.25" thickBot="1" thickTop="1">
      <c r="A344" s="117"/>
      <c r="B344" s="128" t="s">
        <v>43</v>
      </c>
      <c r="C344" s="176">
        <f>SUM(C342:C343)</f>
        <v>5500000</v>
      </c>
      <c r="D344" s="176">
        <f>SUM(D342:D343)</f>
        <v>0</v>
      </c>
      <c r="E344" s="176">
        <f>SUM(E342:E343)</f>
        <v>551000</v>
      </c>
    </row>
    <row r="345" spans="1:5" ht="19.5" thickTop="1">
      <c r="A345" s="125">
        <v>1202071119</v>
      </c>
      <c r="B345" s="174" t="s">
        <v>95</v>
      </c>
      <c r="C345" s="146"/>
      <c r="D345" s="146"/>
      <c r="E345" s="146"/>
    </row>
    <row r="346" spans="1:5" ht="18.75">
      <c r="A346" s="175" t="s">
        <v>54</v>
      </c>
      <c r="B346" s="117" t="s">
        <v>96</v>
      </c>
      <c r="C346" s="146">
        <v>20000</v>
      </c>
      <c r="D346" s="146"/>
      <c r="E346" s="146">
        <v>20000</v>
      </c>
    </row>
    <row r="347" spans="1:5" ht="18.75">
      <c r="A347" s="175" t="s">
        <v>49</v>
      </c>
      <c r="B347" s="117" t="s">
        <v>103</v>
      </c>
      <c r="C347" s="146">
        <v>50000</v>
      </c>
      <c r="D347" s="146"/>
      <c r="E347" s="146">
        <v>50000</v>
      </c>
    </row>
    <row r="348" spans="1:5" ht="18.75">
      <c r="A348" s="175" t="s">
        <v>50</v>
      </c>
      <c r="B348" s="117" t="s">
        <v>152</v>
      </c>
      <c r="C348" s="146">
        <v>500000</v>
      </c>
      <c r="D348" s="146">
        <v>415400</v>
      </c>
      <c r="E348" s="146">
        <v>500000</v>
      </c>
    </row>
    <row r="349" spans="1:5" ht="18.75">
      <c r="A349" s="175" t="s">
        <v>51</v>
      </c>
      <c r="B349" s="117" t="s">
        <v>153</v>
      </c>
      <c r="C349" s="146">
        <v>20000</v>
      </c>
      <c r="D349" s="146">
        <v>1200</v>
      </c>
      <c r="E349" s="146">
        <v>20000</v>
      </c>
    </row>
    <row r="350" spans="1:5" ht="19.5" thickBot="1">
      <c r="A350" s="175" t="s">
        <v>52</v>
      </c>
      <c r="B350" s="126" t="s">
        <v>82</v>
      </c>
      <c r="C350" s="146">
        <v>500000</v>
      </c>
      <c r="D350" s="146">
        <v>113409.25</v>
      </c>
      <c r="E350" s="146">
        <v>500000</v>
      </c>
    </row>
    <row r="351" spans="1:5" ht="20.25" thickBot="1" thickTop="1">
      <c r="A351" s="117"/>
      <c r="B351" s="128" t="s">
        <v>43</v>
      </c>
      <c r="C351" s="176">
        <f>SUM(C346:C350)</f>
        <v>1090000</v>
      </c>
      <c r="D351" s="176">
        <f>SUM(D346:D350)</f>
        <v>530009.25</v>
      </c>
      <c r="E351" s="176">
        <f>SUM(E346:E350)</f>
        <v>1090000</v>
      </c>
    </row>
    <row r="352" spans="1:5" ht="19.5" thickTop="1">
      <c r="A352" s="125">
        <v>1202071120</v>
      </c>
      <c r="B352" s="174" t="s">
        <v>99</v>
      </c>
      <c r="C352" s="146"/>
      <c r="D352" s="146"/>
      <c r="E352" s="146"/>
    </row>
    <row r="353" spans="1:5" ht="18.75">
      <c r="A353" s="175" t="s">
        <v>54</v>
      </c>
      <c r="B353" s="117" t="s">
        <v>39</v>
      </c>
      <c r="C353" s="146">
        <v>2000000</v>
      </c>
      <c r="D353" s="146"/>
      <c r="E353" s="146">
        <v>1500000</v>
      </c>
    </row>
    <row r="354" spans="1:5" ht="18.75">
      <c r="A354" s="175" t="s">
        <v>49</v>
      </c>
      <c r="B354" s="117" t="s">
        <v>100</v>
      </c>
      <c r="C354" s="146">
        <v>200000</v>
      </c>
      <c r="D354" s="146"/>
      <c r="E354" s="146">
        <v>1000000</v>
      </c>
    </row>
    <row r="355" spans="1:5" ht="18.75">
      <c r="A355" s="175" t="s">
        <v>50</v>
      </c>
      <c r="B355" s="126" t="s">
        <v>101</v>
      </c>
      <c r="C355" s="146">
        <v>5000000</v>
      </c>
      <c r="D355" s="146">
        <v>9000</v>
      </c>
      <c r="E355" s="146">
        <v>5000000</v>
      </c>
    </row>
    <row r="356" spans="1:5" ht="18.75">
      <c r="A356" s="175" t="s">
        <v>51</v>
      </c>
      <c r="B356" s="126" t="s">
        <v>41</v>
      </c>
      <c r="C356" s="146">
        <v>7000000</v>
      </c>
      <c r="D356" s="146"/>
      <c r="E356" s="146">
        <v>7000000</v>
      </c>
    </row>
    <row r="357" spans="1:5" ht="18.75">
      <c r="A357" s="175" t="s">
        <v>52</v>
      </c>
      <c r="B357" s="126" t="s">
        <v>555</v>
      </c>
      <c r="C357" s="146">
        <v>2000000</v>
      </c>
      <c r="D357" s="146">
        <v>140000</v>
      </c>
      <c r="E357" s="146">
        <v>3000000</v>
      </c>
    </row>
    <row r="358" spans="1:5" ht="18.75">
      <c r="A358" s="175" t="s">
        <v>53</v>
      </c>
      <c r="B358" s="180" t="s">
        <v>118</v>
      </c>
      <c r="C358" s="146">
        <v>1000000</v>
      </c>
      <c r="D358" s="146"/>
      <c r="E358" s="146">
        <v>1000000</v>
      </c>
    </row>
    <row r="359" spans="1:5" ht="18.75">
      <c r="A359" s="175" t="s">
        <v>55</v>
      </c>
      <c r="B359" s="180" t="s">
        <v>119</v>
      </c>
      <c r="C359" s="146">
        <v>200000</v>
      </c>
      <c r="D359" s="146"/>
      <c r="E359" s="146">
        <v>500000</v>
      </c>
    </row>
    <row r="360" spans="1:5" ht="18.75">
      <c r="A360" s="175" t="s">
        <v>56</v>
      </c>
      <c r="B360" s="180" t="s">
        <v>120</v>
      </c>
      <c r="C360" s="146">
        <v>2000000</v>
      </c>
      <c r="D360" s="146">
        <v>72000</v>
      </c>
      <c r="E360" s="146">
        <v>2000000</v>
      </c>
    </row>
    <row r="361" spans="1:5" ht="18.75">
      <c r="A361" s="175" t="s">
        <v>98</v>
      </c>
      <c r="B361" s="180" t="s">
        <v>121</v>
      </c>
      <c r="C361" s="146">
        <v>300000</v>
      </c>
      <c r="D361" s="146">
        <v>2000</v>
      </c>
      <c r="E361" s="146">
        <v>300000</v>
      </c>
    </row>
    <row r="362" spans="1:5" ht="18.75">
      <c r="A362" s="175" t="s">
        <v>122</v>
      </c>
      <c r="B362" s="180" t="s">
        <v>80</v>
      </c>
      <c r="C362" s="146">
        <v>2000000</v>
      </c>
      <c r="D362" s="146">
        <v>185000</v>
      </c>
      <c r="E362" s="146">
        <v>3500000</v>
      </c>
    </row>
    <row r="363" spans="1:5" ht="19.5" thickBot="1">
      <c r="A363" s="175" t="s">
        <v>123</v>
      </c>
      <c r="B363" s="180" t="s">
        <v>136</v>
      </c>
      <c r="C363" s="146">
        <v>300000</v>
      </c>
      <c r="D363" s="146"/>
      <c r="E363" s="146">
        <v>300000</v>
      </c>
    </row>
    <row r="364" spans="1:5" ht="20.25" thickBot="1" thickTop="1">
      <c r="A364" s="117"/>
      <c r="B364" s="128" t="s">
        <v>43</v>
      </c>
      <c r="C364" s="176">
        <f>SUM(C353:C363)</f>
        <v>22000000</v>
      </c>
      <c r="D364" s="176">
        <f>SUM(D353:D363)</f>
        <v>408000</v>
      </c>
      <c r="E364" s="176">
        <f>SUM(E353:E363)</f>
        <v>25100000</v>
      </c>
    </row>
    <row r="365" spans="1:5" ht="19.5" thickTop="1">
      <c r="A365" s="125">
        <v>1202071121</v>
      </c>
      <c r="B365" s="174" t="s">
        <v>22</v>
      </c>
      <c r="C365" s="171"/>
      <c r="D365" s="171"/>
      <c r="E365" s="171"/>
    </row>
    <row r="366" spans="1:5" ht="19.5" thickBot="1">
      <c r="A366" s="175" t="s">
        <v>54</v>
      </c>
      <c r="B366" s="117" t="s">
        <v>154</v>
      </c>
      <c r="C366" s="146">
        <v>700000</v>
      </c>
      <c r="D366" s="146">
        <v>1012100</v>
      </c>
      <c r="E366" s="146">
        <v>700000</v>
      </c>
    </row>
    <row r="367" spans="1:5" ht="20.25" thickBot="1" thickTop="1">
      <c r="A367" s="175"/>
      <c r="B367" s="128" t="s">
        <v>43</v>
      </c>
      <c r="C367" s="177">
        <f>SUM(C366:C366)</f>
        <v>700000</v>
      </c>
      <c r="D367" s="177">
        <f>SUM(D366:D366)</f>
        <v>1012100</v>
      </c>
      <c r="E367" s="177">
        <f>SUM(E366:E366)</f>
        <v>700000</v>
      </c>
    </row>
    <row r="368" spans="1:5" ht="19.5" thickTop="1">
      <c r="A368" s="125">
        <v>1202071122</v>
      </c>
      <c r="B368" s="174" t="s">
        <v>193</v>
      </c>
      <c r="C368" s="171"/>
      <c r="D368" s="171"/>
      <c r="E368" s="171"/>
    </row>
    <row r="369" spans="1:5" ht="19.5" thickBot="1">
      <c r="A369" s="175" t="s">
        <v>54</v>
      </c>
      <c r="B369" s="117" t="s">
        <v>149</v>
      </c>
      <c r="C369" s="146">
        <v>4500000</v>
      </c>
      <c r="D369" s="146">
        <v>555000</v>
      </c>
      <c r="E369" s="146">
        <v>1000000</v>
      </c>
    </row>
    <row r="370" spans="1:5" ht="20.25" thickBot="1" thickTop="1">
      <c r="A370" s="175"/>
      <c r="B370" s="128" t="s">
        <v>43</v>
      </c>
      <c r="C370" s="176">
        <f>SUM(C369:C369)</f>
        <v>4500000</v>
      </c>
      <c r="D370" s="176">
        <f>SUM(D369:D369)</f>
        <v>555000</v>
      </c>
      <c r="E370" s="176">
        <f>SUM(E369:E369)</f>
        <v>1000000</v>
      </c>
    </row>
    <row r="371" spans="1:5" ht="19.5" thickTop="1">
      <c r="A371" s="134">
        <v>1202071123</v>
      </c>
      <c r="B371" s="174" t="s">
        <v>127</v>
      </c>
      <c r="C371" s="150"/>
      <c r="D371" s="150"/>
      <c r="E371" s="150"/>
    </row>
    <row r="372" spans="1:5" ht="18.75">
      <c r="A372" s="175" t="s">
        <v>54</v>
      </c>
      <c r="B372" s="117" t="s">
        <v>128</v>
      </c>
      <c r="C372" s="146">
        <v>2000000</v>
      </c>
      <c r="D372" s="146">
        <v>41570</v>
      </c>
      <c r="E372" s="146">
        <v>500000</v>
      </c>
    </row>
    <row r="373" spans="1:5" ht="18.75">
      <c r="A373" s="175" t="s">
        <v>49</v>
      </c>
      <c r="B373" s="117" t="s">
        <v>129</v>
      </c>
      <c r="C373" s="146">
        <v>1500000</v>
      </c>
      <c r="D373" s="146"/>
      <c r="E373" s="146">
        <v>300000</v>
      </c>
    </row>
    <row r="374" spans="1:5" ht="18.75">
      <c r="A374" s="175" t="s">
        <v>50</v>
      </c>
      <c r="B374" s="117" t="s">
        <v>130</v>
      </c>
      <c r="C374" s="146">
        <v>2500000</v>
      </c>
      <c r="D374" s="146"/>
      <c r="E374" s="146">
        <v>800000</v>
      </c>
    </row>
    <row r="375" spans="1:5" ht="18.75">
      <c r="A375" s="175" t="s">
        <v>51</v>
      </c>
      <c r="B375" s="117" t="s">
        <v>131</v>
      </c>
      <c r="C375" s="146">
        <v>500000</v>
      </c>
      <c r="D375" s="146">
        <v>1500</v>
      </c>
      <c r="E375" s="146">
        <v>200000</v>
      </c>
    </row>
    <row r="376" spans="1:5" ht="18.75">
      <c r="A376" s="175" t="s">
        <v>52</v>
      </c>
      <c r="B376" s="117" t="s">
        <v>554</v>
      </c>
      <c r="C376" s="146">
        <v>10000000</v>
      </c>
      <c r="D376" s="146">
        <v>2821170</v>
      </c>
      <c r="E376" s="146">
        <v>5000000</v>
      </c>
    </row>
    <row r="377" spans="1:5" ht="18.75">
      <c r="A377" s="175" t="s">
        <v>53</v>
      </c>
      <c r="B377" s="117" t="s">
        <v>132</v>
      </c>
      <c r="C377" s="146">
        <v>7000000</v>
      </c>
      <c r="D377" s="146"/>
      <c r="E377" s="146">
        <v>1000000</v>
      </c>
    </row>
    <row r="378" spans="1:5" ht="19.5" thickBot="1">
      <c r="A378" s="175" t="s">
        <v>55</v>
      </c>
      <c r="B378" s="117" t="s">
        <v>133</v>
      </c>
      <c r="C378" s="146">
        <v>5000000</v>
      </c>
      <c r="D378" s="146"/>
      <c r="E378" s="146">
        <v>1000000</v>
      </c>
    </row>
    <row r="379" spans="1:5" ht="20.25" thickBot="1" thickTop="1">
      <c r="A379" s="117"/>
      <c r="B379" s="128" t="s">
        <v>43</v>
      </c>
      <c r="C379" s="177">
        <f>SUM(C372:C378)</f>
        <v>28500000</v>
      </c>
      <c r="D379" s="177">
        <f>SUM(D372:D378)</f>
        <v>2864240</v>
      </c>
      <c r="E379" s="177">
        <f>SUM(E372:E378)</f>
        <v>8800000</v>
      </c>
    </row>
    <row r="380" spans="1:5" ht="19.5" thickTop="1">
      <c r="A380" s="134">
        <v>1202071124</v>
      </c>
      <c r="B380" s="174" t="s">
        <v>137</v>
      </c>
      <c r="C380" s="171"/>
      <c r="D380" s="171"/>
      <c r="E380" s="171"/>
    </row>
    <row r="381" spans="1:5" ht="18.75">
      <c r="A381" s="175" t="s">
        <v>54</v>
      </c>
      <c r="B381" s="117" t="s">
        <v>11</v>
      </c>
      <c r="C381" s="146">
        <v>0</v>
      </c>
      <c r="D381" s="146"/>
      <c r="E381" s="146">
        <v>25000000</v>
      </c>
    </row>
    <row r="382" spans="1:5" ht="18.75">
      <c r="A382" s="175" t="s">
        <v>49</v>
      </c>
      <c r="B382" s="117" t="s">
        <v>31</v>
      </c>
      <c r="C382" s="146">
        <v>0</v>
      </c>
      <c r="D382" s="146"/>
      <c r="E382" s="146">
        <v>5000000</v>
      </c>
    </row>
    <row r="383" spans="1:5" ht="18.75">
      <c r="A383" s="175" t="s">
        <v>50</v>
      </c>
      <c r="B383" s="117" t="s">
        <v>90</v>
      </c>
      <c r="C383" s="146">
        <v>5000000</v>
      </c>
      <c r="D383" s="146"/>
      <c r="E383" s="146">
        <v>5000000</v>
      </c>
    </row>
    <row r="384" spans="1:5" ht="18.75">
      <c r="A384" s="175" t="s">
        <v>51</v>
      </c>
      <c r="B384" s="117" t="s">
        <v>158</v>
      </c>
      <c r="C384" s="146">
        <v>350000000</v>
      </c>
      <c r="D384" s="146">
        <v>209681000</v>
      </c>
      <c r="E384" s="146">
        <v>250000000</v>
      </c>
    </row>
    <row r="385" spans="1:5" ht="18.75">
      <c r="A385" s="175" t="s">
        <v>52</v>
      </c>
      <c r="B385" s="117" t="s">
        <v>159</v>
      </c>
      <c r="C385" s="146">
        <v>350000000</v>
      </c>
      <c r="D385" s="146">
        <v>153114000</v>
      </c>
      <c r="E385" s="146">
        <v>250000000</v>
      </c>
    </row>
    <row r="386" spans="1:5" ht="18.75">
      <c r="A386" s="175" t="s">
        <v>53</v>
      </c>
      <c r="B386" s="117" t="s">
        <v>160</v>
      </c>
      <c r="C386" s="146">
        <v>2500000</v>
      </c>
      <c r="D386" s="146">
        <v>735000</v>
      </c>
      <c r="E386" s="146">
        <v>2500000</v>
      </c>
    </row>
    <row r="387" spans="1:5" ht="18.75">
      <c r="A387" s="175" t="s">
        <v>55</v>
      </c>
      <c r="B387" s="117" t="s">
        <v>553</v>
      </c>
      <c r="C387" s="146">
        <v>6500000</v>
      </c>
      <c r="D387" s="146">
        <v>2915000</v>
      </c>
      <c r="E387" s="146">
        <v>6500000</v>
      </c>
    </row>
    <row r="388" spans="1:5" ht="18.75">
      <c r="A388" s="175" t="s">
        <v>56</v>
      </c>
      <c r="B388" s="117" t="s">
        <v>199</v>
      </c>
      <c r="C388" s="146">
        <v>2500000</v>
      </c>
      <c r="D388" s="146">
        <v>1128000</v>
      </c>
      <c r="E388" s="146">
        <v>2500000</v>
      </c>
    </row>
    <row r="389" spans="1:5" ht="18.75">
      <c r="A389" s="175" t="s">
        <v>98</v>
      </c>
      <c r="B389" s="117" t="s">
        <v>629</v>
      </c>
      <c r="C389" s="146"/>
      <c r="D389" s="146"/>
      <c r="E389" s="146">
        <v>1000000</v>
      </c>
    </row>
    <row r="390" spans="1:5" ht="18.75">
      <c r="A390" s="175" t="s">
        <v>122</v>
      </c>
      <c r="B390" s="126" t="s">
        <v>82</v>
      </c>
      <c r="C390" s="146">
        <v>2500000</v>
      </c>
      <c r="D390" s="146"/>
      <c r="E390" s="146">
        <v>2500000</v>
      </c>
    </row>
    <row r="391" spans="1:5" ht="19.5" thickBot="1">
      <c r="A391" s="175" t="s">
        <v>123</v>
      </c>
      <c r="B391" s="126" t="s">
        <v>485</v>
      </c>
      <c r="C391" s="146">
        <v>2000000</v>
      </c>
      <c r="D391" s="146"/>
      <c r="E391" s="146">
        <v>2000000</v>
      </c>
    </row>
    <row r="392" spans="1:5" ht="20.25" thickBot="1" thickTop="1">
      <c r="A392" s="175"/>
      <c r="B392" s="128" t="s">
        <v>43</v>
      </c>
      <c r="C392" s="177">
        <f>SUM(C381:C391)</f>
        <v>721000000</v>
      </c>
      <c r="D392" s="177">
        <f>SUM(D381:D391)</f>
        <v>367573000</v>
      </c>
      <c r="E392" s="177">
        <f>SUM(E381:E391)</f>
        <v>552000000</v>
      </c>
    </row>
    <row r="393" spans="1:5" ht="19.5" thickTop="1">
      <c r="A393" s="134">
        <v>1202071125</v>
      </c>
      <c r="B393" s="174" t="s">
        <v>102</v>
      </c>
      <c r="C393" s="146"/>
      <c r="D393" s="146"/>
      <c r="E393" s="146"/>
    </row>
    <row r="394" spans="1:5" ht="18.75">
      <c r="A394" s="175" t="s">
        <v>54</v>
      </c>
      <c r="B394" s="117" t="s">
        <v>162</v>
      </c>
      <c r="C394" s="146">
        <v>950000000</v>
      </c>
      <c r="D394" s="146">
        <v>787873150</v>
      </c>
      <c r="E394" s="146">
        <v>850000000</v>
      </c>
    </row>
    <row r="395" spans="1:5" ht="18.75">
      <c r="A395" s="175" t="s">
        <v>49</v>
      </c>
      <c r="B395" s="117" t="s">
        <v>163</v>
      </c>
      <c r="C395" s="146">
        <v>15000000</v>
      </c>
      <c r="D395" s="146">
        <v>4443465</v>
      </c>
      <c r="E395" s="146">
        <v>6887812</v>
      </c>
    </row>
    <row r="396" spans="1:5" ht="18.75">
      <c r="A396" s="175" t="s">
        <v>50</v>
      </c>
      <c r="B396" s="117" t="s">
        <v>164</v>
      </c>
      <c r="C396" s="146">
        <v>200000000</v>
      </c>
      <c r="D396" s="146">
        <v>181701510</v>
      </c>
      <c r="E396" s="146">
        <v>200000000</v>
      </c>
    </row>
    <row r="397" spans="1:5" ht="18.75">
      <c r="A397" s="175" t="s">
        <v>51</v>
      </c>
      <c r="B397" s="117" t="s">
        <v>165</v>
      </c>
      <c r="C397" s="146">
        <v>49979000</v>
      </c>
      <c r="D397" s="146">
        <v>5995100</v>
      </c>
      <c r="E397" s="146">
        <v>8594610</v>
      </c>
    </row>
    <row r="398" spans="1:5" ht="18.75">
      <c r="A398" s="175" t="s">
        <v>52</v>
      </c>
      <c r="B398" s="117" t="s">
        <v>166</v>
      </c>
      <c r="C398" s="146">
        <v>1000000</v>
      </c>
      <c r="D398" s="146">
        <v>14298400</v>
      </c>
      <c r="E398" s="146">
        <v>15728240</v>
      </c>
    </row>
    <row r="399" spans="1:5" ht="18.75">
      <c r="A399" s="175" t="s">
        <v>53</v>
      </c>
      <c r="B399" s="117" t="s">
        <v>167</v>
      </c>
      <c r="C399" s="146">
        <v>3500000</v>
      </c>
      <c r="D399" s="146">
        <v>3403000</v>
      </c>
      <c r="E399" s="146">
        <v>6743300</v>
      </c>
    </row>
    <row r="400" spans="1:5" ht="18.75">
      <c r="A400" s="175" t="s">
        <v>55</v>
      </c>
      <c r="B400" s="117" t="s">
        <v>168</v>
      </c>
      <c r="C400" s="146">
        <v>3800000</v>
      </c>
      <c r="D400" s="146">
        <v>3673210</v>
      </c>
      <c r="E400" s="146">
        <v>4040531</v>
      </c>
    </row>
    <row r="401" spans="1:5" ht="18.75">
      <c r="A401" s="175" t="s">
        <v>56</v>
      </c>
      <c r="B401" s="117" t="s">
        <v>169</v>
      </c>
      <c r="C401" s="146">
        <v>141240</v>
      </c>
      <c r="D401" s="146">
        <v>125200</v>
      </c>
      <c r="E401" s="146">
        <v>200000</v>
      </c>
    </row>
    <row r="402" spans="1:5" ht="18.75">
      <c r="A402" s="175" t="s">
        <v>98</v>
      </c>
      <c r="B402" s="117" t="s">
        <v>503</v>
      </c>
      <c r="C402" s="146">
        <v>4250400</v>
      </c>
      <c r="D402" s="146">
        <v>4212500</v>
      </c>
      <c r="E402" s="146">
        <v>5633750</v>
      </c>
    </row>
    <row r="403" spans="1:5" ht="18.75">
      <c r="A403" s="175" t="s">
        <v>122</v>
      </c>
      <c r="B403" s="117" t="s">
        <v>170</v>
      </c>
      <c r="C403" s="146">
        <v>2500000</v>
      </c>
      <c r="D403" s="146">
        <v>2710550</v>
      </c>
      <c r="E403" s="146">
        <v>3981605</v>
      </c>
    </row>
    <row r="404" spans="1:5" ht="18.75">
      <c r="A404" s="175" t="s">
        <v>123</v>
      </c>
      <c r="B404" s="117" t="s">
        <v>171</v>
      </c>
      <c r="C404" s="146">
        <v>80000</v>
      </c>
      <c r="D404" s="146">
        <v>60000</v>
      </c>
      <c r="E404" s="146">
        <v>66000</v>
      </c>
    </row>
    <row r="405" spans="1:5" ht="18.75">
      <c r="A405" s="175" t="s">
        <v>180</v>
      </c>
      <c r="B405" s="117" t="s">
        <v>172</v>
      </c>
      <c r="C405" s="146">
        <v>540000</v>
      </c>
      <c r="D405" s="146">
        <v>168200</v>
      </c>
      <c r="E405" s="146">
        <v>185020</v>
      </c>
    </row>
    <row r="406" spans="1:5" ht="18.75">
      <c r="A406" s="175" t="s">
        <v>181</v>
      </c>
      <c r="B406" s="117" t="s">
        <v>173</v>
      </c>
      <c r="C406" s="146">
        <v>1000000</v>
      </c>
      <c r="D406" s="146">
        <v>234500</v>
      </c>
      <c r="E406" s="146">
        <v>257950</v>
      </c>
    </row>
    <row r="407" spans="1:5" ht="18.75">
      <c r="A407" s="175" t="s">
        <v>182</v>
      </c>
      <c r="B407" s="117" t="s">
        <v>506</v>
      </c>
      <c r="C407" s="146">
        <v>5000000</v>
      </c>
      <c r="D407" s="146">
        <v>16000</v>
      </c>
      <c r="E407" s="146">
        <v>17600</v>
      </c>
    </row>
    <row r="408" spans="1:5" ht="18.75">
      <c r="A408" s="175" t="s">
        <v>183</v>
      </c>
      <c r="B408" s="117" t="s">
        <v>541</v>
      </c>
      <c r="C408" s="146">
        <v>20000</v>
      </c>
      <c r="D408" s="146">
        <v>102500</v>
      </c>
      <c r="E408" s="146">
        <v>112750</v>
      </c>
    </row>
    <row r="409" spans="1:5" ht="18.75">
      <c r="A409" s="175" t="s">
        <v>184</v>
      </c>
      <c r="B409" s="117" t="s">
        <v>174</v>
      </c>
      <c r="C409" s="146">
        <v>500000</v>
      </c>
      <c r="D409" s="146"/>
      <c r="E409" s="146">
        <v>500000</v>
      </c>
    </row>
    <row r="410" spans="1:5" ht="18.75">
      <c r="A410" s="175" t="s">
        <v>185</v>
      </c>
      <c r="B410" s="117" t="s">
        <v>175</v>
      </c>
      <c r="C410" s="146">
        <v>8750000</v>
      </c>
      <c r="D410" s="146">
        <v>263500</v>
      </c>
      <c r="E410" s="146">
        <v>289850</v>
      </c>
    </row>
    <row r="411" spans="1:5" ht="18.75">
      <c r="A411" s="175" t="s">
        <v>186</v>
      </c>
      <c r="B411" s="117" t="s">
        <v>176</v>
      </c>
      <c r="C411" s="146">
        <v>3500000</v>
      </c>
      <c r="D411" s="146">
        <v>3790000</v>
      </c>
      <c r="E411" s="146">
        <v>4169000</v>
      </c>
    </row>
    <row r="412" spans="1:5" ht="18.75">
      <c r="A412" s="175" t="s">
        <v>187</v>
      </c>
      <c r="B412" s="117" t="s">
        <v>177</v>
      </c>
      <c r="C412" s="146">
        <v>5000000</v>
      </c>
      <c r="D412" s="146">
        <v>40518500</v>
      </c>
      <c r="E412" s="146">
        <v>44570350</v>
      </c>
    </row>
    <row r="413" spans="1:5" ht="18.75">
      <c r="A413" s="175" t="s">
        <v>188</v>
      </c>
      <c r="B413" s="117" t="s">
        <v>178</v>
      </c>
      <c r="C413" s="146">
        <v>4133000</v>
      </c>
      <c r="D413" s="146">
        <v>2486660</v>
      </c>
      <c r="E413" s="146">
        <v>2735326</v>
      </c>
    </row>
    <row r="414" spans="1:5" ht="18.75">
      <c r="A414" s="175" t="s">
        <v>189</v>
      </c>
      <c r="B414" s="117" t="s">
        <v>179</v>
      </c>
      <c r="C414" s="146">
        <v>5000000</v>
      </c>
      <c r="D414" s="146"/>
      <c r="E414" s="146">
        <v>5000000</v>
      </c>
    </row>
    <row r="415" spans="1:5" ht="18.75">
      <c r="A415" s="175" t="s">
        <v>190</v>
      </c>
      <c r="B415" s="117" t="s">
        <v>504</v>
      </c>
      <c r="C415" s="146">
        <v>405000</v>
      </c>
      <c r="D415" s="146">
        <v>4170350</v>
      </c>
      <c r="E415" s="146">
        <v>4587385</v>
      </c>
    </row>
    <row r="416" spans="1:5" ht="18.75">
      <c r="A416" s="175" t="s">
        <v>191</v>
      </c>
      <c r="B416" s="117" t="s">
        <v>531</v>
      </c>
      <c r="C416" s="146">
        <v>1000000</v>
      </c>
      <c r="D416" s="146"/>
      <c r="E416" s="146">
        <v>2500000</v>
      </c>
    </row>
    <row r="417" spans="1:5" ht="18.75">
      <c r="A417" s="175" t="s">
        <v>513</v>
      </c>
      <c r="B417" s="117" t="s">
        <v>505</v>
      </c>
      <c r="C417" s="146">
        <v>738000</v>
      </c>
      <c r="D417" s="146">
        <v>651000</v>
      </c>
      <c r="E417" s="146">
        <v>716100</v>
      </c>
    </row>
    <row r="418" spans="1:5" ht="18.75">
      <c r="A418" s="175" t="s">
        <v>514</v>
      </c>
      <c r="B418" s="117" t="s">
        <v>538</v>
      </c>
      <c r="C418" s="146">
        <v>153000</v>
      </c>
      <c r="D418" s="146">
        <v>626086</v>
      </c>
      <c r="E418" s="146">
        <v>688694</v>
      </c>
    </row>
    <row r="419" spans="1:5" ht="18.75">
      <c r="A419" s="175" t="s">
        <v>515</v>
      </c>
      <c r="B419" s="117" t="s">
        <v>507</v>
      </c>
      <c r="C419" s="146">
        <v>1000000</v>
      </c>
      <c r="D419" s="146"/>
      <c r="E419" s="146">
        <v>3000000</v>
      </c>
    </row>
    <row r="420" spans="1:5" ht="18.75">
      <c r="A420" s="175" t="s">
        <v>516</v>
      </c>
      <c r="B420" s="117" t="s">
        <v>537</v>
      </c>
      <c r="C420" s="146">
        <v>27100000</v>
      </c>
      <c r="D420" s="146"/>
      <c r="E420" s="146">
        <v>30000000</v>
      </c>
    </row>
    <row r="421" spans="1:5" ht="18.75">
      <c r="A421" s="175" t="s">
        <v>517</v>
      </c>
      <c r="B421" s="117" t="s">
        <v>509</v>
      </c>
      <c r="C421" s="146">
        <v>4577000</v>
      </c>
      <c r="D421" s="146">
        <v>3991600</v>
      </c>
      <c r="E421" s="146">
        <v>4390760</v>
      </c>
    </row>
    <row r="422" spans="1:5" ht="18.75">
      <c r="A422" s="175" t="s">
        <v>518</v>
      </c>
      <c r="B422" s="117" t="s">
        <v>543</v>
      </c>
      <c r="C422" s="146">
        <v>35453000</v>
      </c>
      <c r="D422" s="146"/>
      <c r="E422" s="146">
        <v>30000000</v>
      </c>
    </row>
    <row r="423" spans="1:5" ht="18.75">
      <c r="A423" s="175" t="s">
        <v>519</v>
      </c>
      <c r="B423" s="117" t="s">
        <v>510</v>
      </c>
      <c r="C423" s="146">
        <v>1500000</v>
      </c>
      <c r="D423" s="146">
        <v>718800</v>
      </c>
      <c r="E423" s="146">
        <v>790680</v>
      </c>
    </row>
    <row r="424" spans="1:5" ht="18.75">
      <c r="A424" s="175" t="s">
        <v>520</v>
      </c>
      <c r="B424" s="117" t="s">
        <v>511</v>
      </c>
      <c r="C424" s="146">
        <v>20000000</v>
      </c>
      <c r="D424" s="146"/>
      <c r="E424" s="146">
        <v>20000000</v>
      </c>
    </row>
    <row r="425" spans="1:5" ht="18.75">
      <c r="A425" s="175" t="s">
        <v>521</v>
      </c>
      <c r="B425" s="117" t="s">
        <v>512</v>
      </c>
      <c r="C425" s="146">
        <v>18700</v>
      </c>
      <c r="D425" s="146"/>
      <c r="E425" s="146">
        <v>18700</v>
      </c>
    </row>
    <row r="426" spans="1:5" ht="18.75">
      <c r="A426" s="175" t="s">
        <v>544</v>
      </c>
      <c r="B426" s="117" t="s">
        <v>539</v>
      </c>
      <c r="C426" s="146">
        <v>3000000</v>
      </c>
      <c r="D426" s="146"/>
      <c r="E426" s="146">
        <v>3000000</v>
      </c>
    </row>
    <row r="427" spans="1:5" ht="18.75">
      <c r="A427" s="175" t="s">
        <v>545</v>
      </c>
      <c r="B427" s="117" t="s">
        <v>540</v>
      </c>
      <c r="C427" s="146">
        <v>1815000</v>
      </c>
      <c r="D427" s="146"/>
      <c r="E427" s="146">
        <v>2000000</v>
      </c>
    </row>
    <row r="428" spans="1:5" ht="18.75">
      <c r="A428" s="175" t="s">
        <v>546</v>
      </c>
      <c r="B428" s="117" t="s">
        <v>542</v>
      </c>
      <c r="C428" s="146">
        <v>700000</v>
      </c>
      <c r="D428" s="146"/>
      <c r="E428" s="146">
        <v>700000</v>
      </c>
    </row>
    <row r="429" spans="1:5" ht="19.5" thickBot="1">
      <c r="A429" s="175" t="s">
        <v>547</v>
      </c>
      <c r="B429" s="117" t="s">
        <v>142</v>
      </c>
      <c r="C429" s="146">
        <v>3000000</v>
      </c>
      <c r="D429" s="146">
        <v>355900</v>
      </c>
      <c r="E429" s="146">
        <v>1500000</v>
      </c>
    </row>
    <row r="430" spans="1:5" ht="20.25" thickBot="1" thickTop="1">
      <c r="A430" s="175"/>
      <c r="B430" s="128" t="s">
        <v>43</v>
      </c>
      <c r="C430" s="176">
        <f>SUM(C394:C429)</f>
        <v>1364153340</v>
      </c>
      <c r="D430" s="176">
        <f>SUM(D394:D429)</f>
        <v>1066589681</v>
      </c>
      <c r="E430" s="176">
        <f>SUM(E394:E429)</f>
        <v>1263606013</v>
      </c>
    </row>
    <row r="431" spans="1:5" ht="19.5" thickTop="1">
      <c r="A431" s="134">
        <v>1202071126</v>
      </c>
      <c r="B431" s="174" t="s">
        <v>486</v>
      </c>
      <c r="C431" s="171"/>
      <c r="D431" s="171"/>
      <c r="E431" s="171"/>
    </row>
    <row r="432" spans="1:5" ht="19.5" thickBot="1">
      <c r="A432" s="175" t="s">
        <v>54</v>
      </c>
      <c r="B432" s="117" t="s">
        <v>487</v>
      </c>
      <c r="C432" s="146">
        <v>358409160</v>
      </c>
      <c r="D432" s="146"/>
      <c r="E432" s="146">
        <v>1000000000</v>
      </c>
    </row>
    <row r="433" spans="1:5" ht="20.25" thickBot="1" thickTop="1">
      <c r="A433" s="175"/>
      <c r="B433" s="128" t="s">
        <v>43</v>
      </c>
      <c r="C433" s="177">
        <f>SUM(C432:C432)</f>
        <v>358409160</v>
      </c>
      <c r="D433" s="177">
        <f>SUM(D432:D432)</f>
        <v>0</v>
      </c>
      <c r="E433" s="177">
        <f>SUM(E432:E432)</f>
        <v>1000000000</v>
      </c>
    </row>
    <row r="434" spans="1:5" ht="19.5" thickTop="1">
      <c r="A434" s="134">
        <v>1202071127</v>
      </c>
      <c r="B434" s="174" t="s">
        <v>488</v>
      </c>
      <c r="C434" s="132"/>
      <c r="D434" s="132"/>
      <c r="E434" s="132"/>
    </row>
    <row r="435" spans="1:5" ht="18.75">
      <c r="A435" s="175" t="s">
        <v>54</v>
      </c>
      <c r="B435" s="117" t="s">
        <v>489</v>
      </c>
      <c r="C435" s="146">
        <v>5000000</v>
      </c>
      <c r="D435" s="146"/>
      <c r="E435" s="146">
        <v>3600000</v>
      </c>
    </row>
    <row r="436" spans="1:5" ht="18.75">
      <c r="A436" s="175" t="s">
        <v>49</v>
      </c>
      <c r="B436" s="117" t="s">
        <v>490</v>
      </c>
      <c r="C436" s="146">
        <v>1000000</v>
      </c>
      <c r="D436" s="146"/>
      <c r="E436" s="146">
        <v>1000000</v>
      </c>
    </row>
    <row r="437" spans="1:5" ht="18.75">
      <c r="A437" s="175" t="s">
        <v>50</v>
      </c>
      <c r="B437" s="117" t="s">
        <v>491</v>
      </c>
      <c r="C437" s="146">
        <v>6000000</v>
      </c>
      <c r="D437" s="146"/>
      <c r="E437" s="146">
        <v>6000000</v>
      </c>
    </row>
    <row r="438" spans="1:5" ht="18.75">
      <c r="A438" s="175" t="s">
        <v>51</v>
      </c>
      <c r="B438" s="117" t="s">
        <v>492</v>
      </c>
      <c r="C438" s="146">
        <v>1500000</v>
      </c>
      <c r="D438" s="146"/>
      <c r="E438" s="146">
        <v>1500000</v>
      </c>
    </row>
    <row r="439" spans="1:5" ht="18.75">
      <c r="A439" s="175" t="s">
        <v>52</v>
      </c>
      <c r="B439" s="117" t="s">
        <v>493</v>
      </c>
      <c r="C439" s="146">
        <v>500000</v>
      </c>
      <c r="D439" s="146"/>
      <c r="E439" s="146">
        <v>500000</v>
      </c>
    </row>
    <row r="440" spans="1:5" ht="18.75">
      <c r="A440" s="175" t="s">
        <v>53</v>
      </c>
      <c r="B440" s="117" t="s">
        <v>494</v>
      </c>
      <c r="C440" s="146">
        <v>50000</v>
      </c>
      <c r="D440" s="146"/>
      <c r="E440" s="146">
        <v>50000</v>
      </c>
    </row>
    <row r="441" spans="1:5" ht="18.75">
      <c r="A441" s="175" t="s">
        <v>55</v>
      </c>
      <c r="B441" s="117" t="s">
        <v>495</v>
      </c>
      <c r="C441" s="146">
        <v>450000</v>
      </c>
      <c r="D441" s="146"/>
      <c r="E441" s="146">
        <v>450000</v>
      </c>
    </row>
    <row r="442" spans="1:5" ht="18.75">
      <c r="A442" s="175" t="s">
        <v>56</v>
      </c>
      <c r="B442" s="117" t="s">
        <v>169</v>
      </c>
      <c r="C442" s="146">
        <v>5000000</v>
      </c>
      <c r="D442" s="146"/>
      <c r="E442" s="146">
        <v>5000000</v>
      </c>
    </row>
    <row r="443" spans="1:5" ht="18.75">
      <c r="A443" s="175" t="s">
        <v>98</v>
      </c>
      <c r="B443" s="117" t="s">
        <v>496</v>
      </c>
      <c r="C443" s="146">
        <v>325000</v>
      </c>
      <c r="D443" s="146"/>
      <c r="E443" s="146">
        <v>325000</v>
      </c>
    </row>
    <row r="444" spans="1:5" ht="18.75">
      <c r="A444" s="175" t="s">
        <v>122</v>
      </c>
      <c r="B444" s="117" t="s">
        <v>170</v>
      </c>
      <c r="C444" s="146">
        <v>2500</v>
      </c>
      <c r="D444" s="146"/>
      <c r="E444" s="146">
        <v>5000</v>
      </c>
    </row>
    <row r="445" spans="1:5" ht="18.75">
      <c r="A445" s="175" t="s">
        <v>123</v>
      </c>
      <c r="B445" s="117" t="s">
        <v>497</v>
      </c>
      <c r="C445" s="146">
        <v>20000</v>
      </c>
      <c r="D445" s="146"/>
      <c r="E445" s="146">
        <v>20000</v>
      </c>
    </row>
    <row r="446" spans="1:5" ht="18.75">
      <c r="A446" s="175" t="s">
        <v>180</v>
      </c>
      <c r="B446" s="117" t="s">
        <v>498</v>
      </c>
      <c r="C446" s="146">
        <v>10000</v>
      </c>
      <c r="D446" s="146"/>
      <c r="E446" s="146">
        <v>10000</v>
      </c>
    </row>
    <row r="447" spans="1:5" ht="18.75">
      <c r="A447" s="175" t="s">
        <v>181</v>
      </c>
      <c r="B447" s="117" t="s">
        <v>499</v>
      </c>
      <c r="C447" s="146">
        <v>5000000</v>
      </c>
      <c r="D447" s="146"/>
      <c r="E447" s="146">
        <v>5000000</v>
      </c>
    </row>
    <row r="448" spans="1:5" ht="18.75">
      <c r="A448" s="175" t="s">
        <v>182</v>
      </c>
      <c r="B448" s="117" t="s">
        <v>500</v>
      </c>
      <c r="C448" s="146">
        <v>1000000</v>
      </c>
      <c r="D448" s="146"/>
      <c r="E448" s="146">
        <v>5000000</v>
      </c>
    </row>
    <row r="449" spans="1:5" ht="19.5" thickBot="1">
      <c r="A449" s="175" t="s">
        <v>183</v>
      </c>
      <c r="B449" s="117" t="s">
        <v>178</v>
      </c>
      <c r="C449" s="146">
        <v>1500000</v>
      </c>
      <c r="D449" s="146"/>
      <c r="E449" s="146">
        <v>2500000</v>
      </c>
    </row>
    <row r="450" spans="1:5" ht="20.25" thickBot="1" thickTop="1">
      <c r="A450" s="175"/>
      <c r="B450" s="128" t="s">
        <v>43</v>
      </c>
      <c r="C450" s="177">
        <f>SUM(C435:C449)</f>
        <v>27357500</v>
      </c>
      <c r="D450" s="177">
        <f>SUM(D435:D449)</f>
        <v>0</v>
      </c>
      <c r="E450" s="177">
        <f>SUM(E435:E449)</f>
        <v>30960000</v>
      </c>
    </row>
    <row r="451" spans="1:5" ht="19.5" thickTop="1">
      <c r="A451" s="134">
        <v>1202071128</v>
      </c>
      <c r="B451" s="174" t="s">
        <v>592</v>
      </c>
      <c r="C451" s="132"/>
      <c r="D451" s="132"/>
      <c r="E451" s="132"/>
    </row>
    <row r="452" spans="1:5" ht="18.75">
      <c r="A452" s="175" t="s">
        <v>54</v>
      </c>
      <c r="B452" s="117" t="s">
        <v>593</v>
      </c>
      <c r="C452" s="146"/>
      <c r="D452" s="146"/>
      <c r="E452" s="146">
        <v>400000</v>
      </c>
    </row>
    <row r="453" spans="1:5" ht="18.75">
      <c r="A453" s="175" t="s">
        <v>49</v>
      </c>
      <c r="B453" s="117" t="s">
        <v>594</v>
      </c>
      <c r="C453" s="146"/>
      <c r="D453" s="146"/>
      <c r="E453" s="146">
        <v>100000</v>
      </c>
    </row>
    <row r="454" spans="1:5" ht="18.75">
      <c r="A454" s="175" t="s">
        <v>50</v>
      </c>
      <c r="B454" s="117" t="s">
        <v>595</v>
      </c>
      <c r="C454" s="146"/>
      <c r="D454" s="146"/>
      <c r="E454" s="146">
        <v>100000</v>
      </c>
    </row>
    <row r="455" spans="1:5" ht="18.75">
      <c r="A455" s="175" t="s">
        <v>51</v>
      </c>
      <c r="B455" s="117" t="s">
        <v>596</v>
      </c>
      <c r="C455" s="146"/>
      <c r="D455" s="146"/>
      <c r="E455" s="146">
        <v>100000</v>
      </c>
    </row>
    <row r="456" spans="1:5" ht="18.75">
      <c r="A456" s="175" t="s">
        <v>52</v>
      </c>
      <c r="B456" s="117" t="s">
        <v>597</v>
      </c>
      <c r="C456" s="146"/>
      <c r="D456" s="146"/>
      <c r="E456" s="146">
        <v>100000</v>
      </c>
    </row>
    <row r="457" spans="1:5" ht="18.75">
      <c r="A457" s="175" t="s">
        <v>53</v>
      </c>
      <c r="B457" s="117" t="s">
        <v>598</v>
      </c>
      <c r="C457" s="146"/>
      <c r="D457" s="146"/>
      <c r="E457" s="146">
        <v>100000</v>
      </c>
    </row>
    <row r="458" spans="1:5" ht="18.75">
      <c r="A458" s="175" t="s">
        <v>55</v>
      </c>
      <c r="B458" s="117" t="s">
        <v>599</v>
      </c>
      <c r="C458" s="146"/>
      <c r="D458" s="146"/>
      <c r="E458" s="146">
        <v>100000</v>
      </c>
    </row>
    <row r="459" spans="1:5" ht="18.75">
      <c r="A459" s="175" t="s">
        <v>56</v>
      </c>
      <c r="B459" s="117" t="s">
        <v>600</v>
      </c>
      <c r="C459" s="146"/>
      <c r="D459" s="146"/>
      <c r="E459" s="146">
        <v>200000</v>
      </c>
    </row>
    <row r="460" spans="1:5" ht="18.75">
      <c r="A460" s="175" t="s">
        <v>98</v>
      </c>
      <c r="B460" s="117" t="s">
        <v>601</v>
      </c>
      <c r="C460" s="146"/>
      <c r="D460" s="146"/>
      <c r="E460" s="146">
        <v>50000</v>
      </c>
    </row>
    <row r="461" spans="1:5" ht="18.75">
      <c r="A461" s="175" t="s">
        <v>122</v>
      </c>
      <c r="B461" s="117" t="s">
        <v>602</v>
      </c>
      <c r="C461" s="146"/>
      <c r="D461" s="146"/>
      <c r="E461" s="146">
        <v>50000</v>
      </c>
    </row>
    <row r="462" spans="1:5" ht="18.75">
      <c r="A462" s="175" t="s">
        <v>123</v>
      </c>
      <c r="B462" s="117" t="s">
        <v>603</v>
      </c>
      <c r="C462" s="146"/>
      <c r="D462" s="146"/>
      <c r="E462" s="146">
        <v>45000</v>
      </c>
    </row>
    <row r="463" spans="1:5" ht="18.75">
      <c r="A463" s="175" t="s">
        <v>180</v>
      </c>
      <c r="B463" s="117" t="s">
        <v>604</v>
      </c>
      <c r="C463" s="146"/>
      <c r="D463" s="146"/>
      <c r="E463" s="146">
        <v>30000</v>
      </c>
    </row>
    <row r="464" spans="1:5" ht="18.75">
      <c r="A464" s="175" t="s">
        <v>181</v>
      </c>
      <c r="B464" s="117" t="s">
        <v>605</v>
      </c>
      <c r="C464" s="146"/>
      <c r="D464" s="146"/>
      <c r="E464" s="146">
        <v>15000</v>
      </c>
    </row>
    <row r="465" spans="1:5" ht="18.75">
      <c r="A465" s="175" t="s">
        <v>182</v>
      </c>
      <c r="B465" s="117" t="s">
        <v>606</v>
      </c>
      <c r="C465" s="146"/>
      <c r="D465" s="146"/>
      <c r="E465" s="146">
        <v>50000</v>
      </c>
    </row>
    <row r="466" spans="1:5" ht="18.75">
      <c r="A466" s="175" t="s">
        <v>183</v>
      </c>
      <c r="B466" s="117" t="s">
        <v>607</v>
      </c>
      <c r="C466" s="146"/>
      <c r="D466" s="146"/>
      <c r="E466" s="146">
        <v>300000</v>
      </c>
    </row>
    <row r="467" spans="1:5" ht="18.75">
      <c r="A467" s="175" t="s">
        <v>184</v>
      </c>
      <c r="B467" s="117" t="s">
        <v>608</v>
      </c>
      <c r="C467" s="146"/>
      <c r="D467" s="146"/>
      <c r="E467" s="146">
        <v>100000</v>
      </c>
    </row>
    <row r="468" spans="1:5" ht="18.75">
      <c r="A468" s="175" t="s">
        <v>185</v>
      </c>
      <c r="B468" s="117" t="s">
        <v>609</v>
      </c>
      <c r="C468" s="146"/>
      <c r="D468" s="146"/>
      <c r="E468" s="146">
        <v>100000</v>
      </c>
    </row>
    <row r="469" spans="1:5" ht="18.75">
      <c r="A469" s="175" t="s">
        <v>186</v>
      </c>
      <c r="B469" s="117" t="s">
        <v>610</v>
      </c>
      <c r="C469" s="146"/>
      <c r="D469" s="146"/>
      <c r="E469" s="146">
        <v>50000</v>
      </c>
    </row>
    <row r="470" spans="1:5" ht="18.75">
      <c r="A470" s="175" t="s">
        <v>187</v>
      </c>
      <c r="B470" s="117" t="s">
        <v>642</v>
      </c>
      <c r="C470" s="146"/>
      <c r="D470" s="146"/>
      <c r="E470" s="146">
        <v>100000</v>
      </c>
    </row>
    <row r="471" spans="1:5" ht="18.75">
      <c r="A471" s="175" t="s">
        <v>188</v>
      </c>
      <c r="B471" s="117" t="s">
        <v>612</v>
      </c>
      <c r="C471" s="146"/>
      <c r="D471" s="146"/>
      <c r="E471" s="146">
        <v>150000</v>
      </c>
    </row>
    <row r="472" spans="1:5" ht="18.75">
      <c r="A472" s="175" t="s">
        <v>189</v>
      </c>
      <c r="B472" s="117" t="s">
        <v>613</v>
      </c>
      <c r="C472" s="146"/>
      <c r="D472" s="146"/>
      <c r="E472" s="146">
        <v>100000</v>
      </c>
    </row>
    <row r="473" spans="1:5" ht="18.75">
      <c r="A473" s="175" t="s">
        <v>190</v>
      </c>
      <c r="B473" s="117" t="s">
        <v>614</v>
      </c>
      <c r="C473" s="146"/>
      <c r="D473" s="146"/>
      <c r="E473" s="146">
        <v>35000</v>
      </c>
    </row>
    <row r="474" spans="1:5" ht="18.75">
      <c r="A474" s="175" t="s">
        <v>191</v>
      </c>
      <c r="B474" s="117" t="s">
        <v>615</v>
      </c>
      <c r="C474" s="146"/>
      <c r="D474" s="146"/>
      <c r="E474" s="146">
        <v>40000</v>
      </c>
    </row>
    <row r="475" spans="1:5" ht="18.75">
      <c r="A475" s="175" t="s">
        <v>513</v>
      </c>
      <c r="B475" s="117" t="s">
        <v>616</v>
      </c>
      <c r="C475" s="146"/>
      <c r="D475" s="146"/>
      <c r="E475" s="146">
        <v>350000</v>
      </c>
    </row>
    <row r="476" spans="1:5" ht="18.75">
      <c r="A476" s="175" t="s">
        <v>514</v>
      </c>
      <c r="B476" s="117" t="s">
        <v>617</v>
      </c>
      <c r="C476" s="146"/>
      <c r="D476" s="146"/>
      <c r="E476" s="146">
        <v>50000</v>
      </c>
    </row>
    <row r="477" spans="1:5" ht="18.75">
      <c r="A477" s="175" t="s">
        <v>515</v>
      </c>
      <c r="B477" s="117" t="s">
        <v>618</v>
      </c>
      <c r="C477" s="146"/>
      <c r="D477" s="146"/>
      <c r="E477" s="146">
        <v>100000</v>
      </c>
    </row>
    <row r="478" spans="1:5" ht="18.75">
      <c r="A478" s="175" t="s">
        <v>516</v>
      </c>
      <c r="B478" s="117" t="s">
        <v>619</v>
      </c>
      <c r="C478" s="146"/>
      <c r="D478" s="146"/>
      <c r="E478" s="146">
        <v>35000</v>
      </c>
    </row>
    <row r="479" spans="1:5" ht="19.5" thickBot="1">
      <c r="A479" s="175" t="s">
        <v>517</v>
      </c>
      <c r="B479" s="117" t="s">
        <v>620</v>
      </c>
      <c r="C479" s="146"/>
      <c r="D479" s="146"/>
      <c r="E479" s="146">
        <v>50000</v>
      </c>
    </row>
    <row r="480" spans="1:5" ht="20.25" thickBot="1" thickTop="1">
      <c r="A480" s="175"/>
      <c r="B480" s="128" t="s">
        <v>43</v>
      </c>
      <c r="C480" s="177">
        <f>SUM(C452:C479)</f>
        <v>0</v>
      </c>
      <c r="D480" s="177">
        <f>SUM(D452:D479)</f>
        <v>0</v>
      </c>
      <c r="E480" s="177">
        <f>SUM(E452:E479)</f>
        <v>3000000</v>
      </c>
    </row>
    <row r="481" ht="16.5" thickTop="1"/>
    <row r="488" spans="3:5" ht="15.75">
      <c r="C488" s="96">
        <f>SUM(C226,C235,C249,C260,C265,C270,C278,C285,C290,C300,C307,C313,C318,C323,C330,C333,C340,C344,C351,C364,C367,C370,C379,C392,C430,C433,C450)</f>
        <v>6000000000</v>
      </c>
      <c r="D488" s="96">
        <f>SUM(D226,D235,D249,D260,D265,D270,D278,D285,D290,D300,D307,D313,D318,D323,D330,D333,D340,D344,D351,D364,D367,D370,D379,D392,D430,D433,D450)</f>
        <v>2334657237.79</v>
      </c>
      <c r="E488" s="96">
        <f>SUM(E226,E235,E249,E260,E265,E270,E278,E285,E290,E300,E307,E313,E318,E323,E330,E333,E340,E344,E351,E364,E367,E370,E379,E392,E430,E433,E450)</f>
        <v>4674025737</v>
      </c>
    </row>
  </sheetData>
  <sheetProtection/>
  <mergeCells count="2">
    <mergeCell ref="A1:D1"/>
    <mergeCell ref="A2:D2"/>
  </mergeCells>
  <printOptions horizontalCentered="1"/>
  <pageMargins left="0.25" right="0.25" top="0.75" bottom="0.75" header="0.3" footer="0.3"/>
  <pageSetup horizontalDpi="600" verticalDpi="600" orientation="portrait" paperSize="9" scale="88" r:id="rId1"/>
  <headerFooter alignWithMargins="0">
    <oddFooter>&amp;CPage &amp;P</oddFooter>
  </headerFooter>
  <rowBreaks count="15" manualBreakCount="15">
    <brk id="19" max="255" man="1"/>
    <brk id="49" max="7" man="1"/>
    <brk id="88" max="4" man="1"/>
    <brk id="116" max="4" man="1"/>
    <brk id="146" max="7" man="1"/>
    <brk id="185" max="4" man="1"/>
    <brk id="203" max="7" man="1"/>
    <brk id="218" max="7" man="1"/>
    <brk id="260" max="4" man="1"/>
    <brk id="300" max="4" man="1"/>
    <brk id="333" max="4" man="1"/>
    <brk id="370" max="4" man="1"/>
    <brk id="405" max="4" man="1"/>
    <brk id="443" max="4" man="1"/>
    <brk id="48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showZeros="0" view="pageBreakPreview" zoomScale="120" zoomScaleSheetLayoutView="120" zoomScalePageLayoutView="0" workbookViewId="0" topLeftCell="A1">
      <selection activeCell="A2" sqref="A2:D2"/>
    </sheetView>
  </sheetViews>
  <sheetFormatPr defaultColWidth="9.00390625" defaultRowHeight="14.25"/>
  <cols>
    <col min="1" max="1" width="10.75390625" style="2" customWidth="1"/>
    <col min="2" max="2" width="29.50390625" style="2" customWidth="1"/>
    <col min="3" max="3" width="16.125" style="2" customWidth="1"/>
    <col min="4" max="4" width="9.125" style="2" customWidth="1"/>
    <col min="6" max="6" width="18.75390625" style="8" customWidth="1"/>
  </cols>
  <sheetData>
    <row r="1" spans="1:6" ht="24" customHeight="1">
      <c r="A1" s="193" t="s">
        <v>198</v>
      </c>
      <c r="B1" s="194"/>
      <c r="C1" s="194"/>
      <c r="D1" s="194"/>
      <c r="E1" s="5"/>
      <c r="F1" s="13"/>
    </row>
    <row r="2" spans="1:4" ht="25.5" customHeight="1">
      <c r="A2" s="196" t="s">
        <v>242</v>
      </c>
      <c r="B2" s="197"/>
      <c r="C2" s="197"/>
      <c r="D2" s="197"/>
    </row>
    <row r="3" spans="1:6" s="1" customFormat="1" ht="38.25">
      <c r="A3" s="21" t="s">
        <v>1</v>
      </c>
      <c r="B3" s="22" t="s">
        <v>2</v>
      </c>
      <c r="C3" s="69" t="s">
        <v>244</v>
      </c>
      <c r="D3" s="69" t="s">
        <v>524</v>
      </c>
      <c r="F3" s="14"/>
    </row>
    <row r="4" spans="1:6" s="1" customFormat="1" ht="15.75">
      <c r="A4" s="39">
        <v>1</v>
      </c>
      <c r="B4" s="38" t="s">
        <v>416</v>
      </c>
      <c r="C4" s="22"/>
      <c r="D4" s="22"/>
      <c r="F4" s="14"/>
    </row>
    <row r="5" spans="1:6" s="17" customFormat="1" ht="18" customHeight="1">
      <c r="A5" s="34" t="s">
        <v>501</v>
      </c>
      <c r="B5" s="32" t="s">
        <v>195</v>
      </c>
      <c r="C5" s="48"/>
      <c r="D5" s="83"/>
      <c r="F5" s="18"/>
    </row>
    <row r="6" spans="1:6" s="12" customFormat="1" ht="18" customHeight="1">
      <c r="A6" s="35" t="s">
        <v>216</v>
      </c>
      <c r="B6" s="25" t="s">
        <v>10</v>
      </c>
      <c r="C6" s="49">
        <f>FAAC!C7</f>
        <v>11000000000</v>
      </c>
      <c r="D6" s="84">
        <f>C6/C41*100</f>
        <v>10.274226744630642</v>
      </c>
      <c r="F6" s="15"/>
    </row>
    <row r="7" spans="1:6" s="12" customFormat="1" ht="18" customHeight="1">
      <c r="A7" s="35" t="s">
        <v>217</v>
      </c>
      <c r="B7" s="25" t="s">
        <v>245</v>
      </c>
      <c r="C7" s="49">
        <f>FAAC!C8</f>
        <v>52235599853</v>
      </c>
      <c r="D7" s="84">
        <f>C7/C41*100</f>
        <v>48.789127002865186</v>
      </c>
      <c r="F7" s="15"/>
    </row>
    <row r="8" spans="1:6" s="20" customFormat="1" ht="18" customHeight="1">
      <c r="A8" s="54"/>
      <c r="B8" s="55" t="s">
        <v>6</v>
      </c>
      <c r="C8" s="50">
        <f>SUM(C6:C7)</f>
        <v>63235599853</v>
      </c>
      <c r="D8" s="85">
        <f>C8/C41*100</f>
        <v>59.063353747495825</v>
      </c>
      <c r="F8" s="19"/>
    </row>
    <row r="9" spans="1:4" ht="21.75" customHeight="1">
      <c r="A9" s="28">
        <v>12</v>
      </c>
      <c r="B9" s="29" t="s">
        <v>197</v>
      </c>
      <c r="C9" s="51"/>
      <c r="D9" s="86"/>
    </row>
    <row r="10" spans="1:4" ht="21.75" customHeight="1">
      <c r="A10" s="28">
        <v>12010000</v>
      </c>
      <c r="B10" s="37" t="s">
        <v>272</v>
      </c>
      <c r="C10" s="52"/>
      <c r="D10" s="87"/>
    </row>
    <row r="11" spans="1:4" ht="18" customHeight="1">
      <c r="A11" s="33" t="s">
        <v>209</v>
      </c>
      <c r="B11" s="23" t="s">
        <v>203</v>
      </c>
      <c r="C11" s="53">
        <f>FAAC!C13</f>
        <v>5000000000</v>
      </c>
      <c r="D11" s="84">
        <f>C11/C41*100</f>
        <v>4.670103065741201</v>
      </c>
    </row>
    <row r="12" spans="1:4" ht="18" customHeight="1">
      <c r="A12" s="33" t="s">
        <v>210</v>
      </c>
      <c r="B12" s="23" t="s">
        <v>8</v>
      </c>
      <c r="C12" s="53">
        <f>FAAC!C14</f>
        <v>500000000</v>
      </c>
      <c r="D12" s="84">
        <f>C12/C41*100</f>
        <v>0.46701030657412007</v>
      </c>
    </row>
    <row r="13" spans="1:4" ht="18" customHeight="1">
      <c r="A13" s="33" t="s">
        <v>212</v>
      </c>
      <c r="B13" s="23" t="s">
        <v>246</v>
      </c>
      <c r="C13" s="53">
        <f>FAAC!C15</f>
        <v>100000000</v>
      </c>
      <c r="D13" s="84">
        <f>C13/C41*100</f>
        <v>0.09340206131482402</v>
      </c>
    </row>
    <row r="14" spans="1:4" ht="18" customHeight="1">
      <c r="A14" s="33" t="s">
        <v>211</v>
      </c>
      <c r="B14" s="23" t="s">
        <v>204</v>
      </c>
      <c r="C14" s="53">
        <f>FAAC!C16</f>
        <v>800000000</v>
      </c>
      <c r="D14" s="84">
        <f>C14/C41*100</f>
        <v>0.7472164905185922</v>
      </c>
    </row>
    <row r="15" spans="1:4" ht="18" customHeight="1">
      <c r="A15" s="33" t="s">
        <v>218</v>
      </c>
      <c r="B15" s="23" t="s">
        <v>5</v>
      </c>
      <c r="C15" s="53">
        <f>FAAC!C18</f>
        <v>500000000</v>
      </c>
      <c r="D15" s="84">
        <f>C15/C41*100</f>
        <v>0.46701030657412007</v>
      </c>
    </row>
    <row r="16" spans="1:6" ht="18" customHeight="1">
      <c r="A16" s="54"/>
      <c r="B16" s="55" t="s">
        <v>207</v>
      </c>
      <c r="C16" s="50">
        <f>SUM(C11:C15)</f>
        <v>6900000000</v>
      </c>
      <c r="D16" s="85">
        <f>C16/C41*100</f>
        <v>6.444742230722858</v>
      </c>
      <c r="F16" s="16"/>
    </row>
    <row r="17" spans="1:6" ht="18" customHeight="1">
      <c r="A17" s="28">
        <v>12020000</v>
      </c>
      <c r="B17" s="29" t="s">
        <v>273</v>
      </c>
      <c r="C17" s="52"/>
      <c r="D17" s="86"/>
      <c r="F17" s="16"/>
    </row>
    <row r="18" spans="1:6" ht="18" customHeight="1">
      <c r="A18" s="33" t="s">
        <v>248</v>
      </c>
      <c r="B18" s="23" t="s">
        <v>247</v>
      </c>
      <c r="C18" s="53">
        <f>FAAC!C49</f>
        <v>100000000</v>
      </c>
      <c r="D18" s="84">
        <f>C18/C41*100</f>
        <v>0.09340206131482402</v>
      </c>
      <c r="F18" s="16"/>
    </row>
    <row r="19" spans="1:6" s="9" customFormat="1" ht="18" customHeight="1">
      <c r="A19" s="33" t="s">
        <v>256</v>
      </c>
      <c r="B19" s="23" t="s">
        <v>249</v>
      </c>
      <c r="C19" s="53">
        <f>FAAC!C116</f>
        <v>1000000000</v>
      </c>
      <c r="D19" s="84">
        <f>C19/C41*100</f>
        <v>0.9340206131482401</v>
      </c>
      <c r="F19" s="16"/>
    </row>
    <row r="20" spans="1:6" s="9" customFormat="1" ht="18" customHeight="1">
      <c r="A20" s="33" t="s">
        <v>255</v>
      </c>
      <c r="B20" s="23" t="s">
        <v>96</v>
      </c>
      <c r="C20" s="53">
        <f>FAAC!C126</f>
        <v>20000000</v>
      </c>
      <c r="D20" s="84">
        <f>C20/C41*100</f>
        <v>0.018680412262964807</v>
      </c>
      <c r="F20" s="16"/>
    </row>
    <row r="21" spans="1:6" s="9" customFormat="1" ht="18" customHeight="1">
      <c r="A21" s="33" t="s">
        <v>257</v>
      </c>
      <c r="B21" s="23" t="s">
        <v>250</v>
      </c>
      <c r="C21" s="53">
        <f>FAAC!C146</f>
        <v>600000000</v>
      </c>
      <c r="D21" s="84">
        <f>C21/C41*100</f>
        <v>0.5604123678889441</v>
      </c>
      <c r="F21" s="16"/>
    </row>
    <row r="22" spans="1:6" s="9" customFormat="1" ht="18" customHeight="1">
      <c r="A22" s="33" t="s">
        <v>258</v>
      </c>
      <c r="B22" s="23" t="s">
        <v>251</v>
      </c>
      <c r="C22" s="53">
        <f>FAAC!C170</f>
        <v>102000000</v>
      </c>
      <c r="D22" s="84">
        <f>C22/C41*100</f>
        <v>0.0952701025411205</v>
      </c>
      <c r="F22" s="16"/>
    </row>
    <row r="23" spans="1:6" s="9" customFormat="1" ht="18" customHeight="1">
      <c r="A23" s="33" t="s">
        <v>259</v>
      </c>
      <c r="B23" s="23" t="s">
        <v>252</v>
      </c>
      <c r="C23" s="53">
        <f>FAAC!C185</f>
        <v>25000000</v>
      </c>
      <c r="D23" s="84">
        <f>C23/C41*100</f>
        <v>0.023350515328706006</v>
      </c>
      <c r="F23" s="16"/>
    </row>
    <row r="24" spans="1:6" s="9" customFormat="1" ht="18" customHeight="1">
      <c r="A24" s="33" t="s">
        <v>260</v>
      </c>
      <c r="B24" s="23" t="s">
        <v>253</v>
      </c>
      <c r="C24" s="53">
        <f>FAAC!C195</f>
        <v>500000000</v>
      </c>
      <c r="D24" s="84">
        <f>C24/C41*100</f>
        <v>0.46701030657412007</v>
      </c>
      <c r="F24" s="16"/>
    </row>
    <row r="25" spans="1:6" s="9" customFormat="1" ht="18" customHeight="1">
      <c r="A25" s="33" t="s">
        <v>261</v>
      </c>
      <c r="B25" s="23" t="s">
        <v>254</v>
      </c>
      <c r="C25" s="53">
        <f>FAAC!C199</f>
        <v>100000000</v>
      </c>
      <c r="D25" s="84">
        <f>C25/C41*100</f>
        <v>0.09340206131482402</v>
      </c>
      <c r="F25" s="16"/>
    </row>
    <row r="26" spans="1:6" ht="18" customHeight="1">
      <c r="A26" s="54"/>
      <c r="B26" s="55" t="s">
        <v>274</v>
      </c>
      <c r="C26" s="50">
        <f>SUM(C18:C25)</f>
        <v>2447000000</v>
      </c>
      <c r="D26" s="85">
        <f>C26/C41*100</f>
        <v>2.2855484403737436</v>
      </c>
      <c r="F26" s="16"/>
    </row>
    <row r="27" spans="1:6" ht="18" customHeight="1">
      <c r="A27" s="54"/>
      <c r="B27" s="55" t="s">
        <v>526</v>
      </c>
      <c r="C27" s="50">
        <f>SUM(C16,C26)</f>
        <v>9347000000</v>
      </c>
      <c r="D27" s="85">
        <f>C27/C41*100</f>
        <v>8.7302906710966</v>
      </c>
      <c r="F27" s="16"/>
    </row>
    <row r="28" spans="1:6" s="9" customFormat="1" ht="18" customHeight="1">
      <c r="A28" s="33"/>
      <c r="B28" s="29" t="s">
        <v>196</v>
      </c>
      <c r="C28" s="53"/>
      <c r="D28" s="88"/>
      <c r="F28" s="16"/>
    </row>
    <row r="29" spans="1:6" s="9" customFormat="1" ht="18" customHeight="1">
      <c r="A29" s="33" t="s">
        <v>270</v>
      </c>
      <c r="B29" s="23" t="s">
        <v>262</v>
      </c>
      <c r="C29" s="53">
        <f>FAAC!C203</f>
        <v>100000000</v>
      </c>
      <c r="D29" s="84">
        <f>C29/C41*100</f>
        <v>0.09340206131482402</v>
      </c>
      <c r="F29" s="16"/>
    </row>
    <row r="30" spans="1:6" s="9" customFormat="1" ht="18" customHeight="1">
      <c r="A30" s="33" t="s">
        <v>502</v>
      </c>
      <c r="B30" s="23" t="s">
        <v>200</v>
      </c>
      <c r="C30" s="53">
        <v>3500000000</v>
      </c>
      <c r="D30" s="84">
        <f>C30/C41*100</f>
        <v>3.2690721460188406</v>
      </c>
      <c r="F30" s="16"/>
    </row>
    <row r="31" spans="1:6" s="9" customFormat="1" ht="18" customHeight="1">
      <c r="A31" s="33" t="s">
        <v>266</v>
      </c>
      <c r="B31" s="23" t="s">
        <v>264</v>
      </c>
      <c r="C31" s="53">
        <v>9000000000</v>
      </c>
      <c r="D31" s="84">
        <f>C31/C41*100</f>
        <v>8.406185518334162</v>
      </c>
      <c r="F31" s="16"/>
    </row>
    <row r="32" spans="1:6" s="9" customFormat="1" ht="18" customHeight="1">
      <c r="A32" s="33" t="s">
        <v>522</v>
      </c>
      <c r="B32" s="23" t="s">
        <v>201</v>
      </c>
      <c r="C32" s="53">
        <v>2881418427</v>
      </c>
      <c r="D32" s="84">
        <f>C32/C41*100</f>
        <v>2.6913042059231778</v>
      </c>
      <c r="F32" s="16"/>
    </row>
    <row r="33" spans="1:6" s="9" customFormat="1" ht="18" customHeight="1">
      <c r="A33" s="33" t="s">
        <v>523</v>
      </c>
      <c r="B33" s="23" t="s">
        <v>202</v>
      </c>
      <c r="C33" s="53">
        <v>3500000000</v>
      </c>
      <c r="D33" s="84">
        <f>C33/C41*100</f>
        <v>3.2690721460188406</v>
      </c>
      <c r="F33" s="16"/>
    </row>
    <row r="34" spans="1:6" s="9" customFormat="1" ht="18" customHeight="1">
      <c r="A34" s="33" t="s">
        <v>265</v>
      </c>
      <c r="B34" s="23" t="s">
        <v>194</v>
      </c>
      <c r="C34" s="53">
        <v>3500000000</v>
      </c>
      <c r="D34" s="84">
        <f>C34/C41*100</f>
        <v>3.2690721460188406</v>
      </c>
      <c r="F34" s="16"/>
    </row>
    <row r="35" spans="1:4" ht="18" customHeight="1">
      <c r="A35" s="33" t="s">
        <v>366</v>
      </c>
      <c r="B35" s="23" t="s">
        <v>74</v>
      </c>
      <c r="C35" s="53">
        <f>FAAC!C488</f>
        <v>6000000000</v>
      </c>
      <c r="D35" s="84">
        <f>C35/C41*100</f>
        <v>5.604123678889442</v>
      </c>
    </row>
    <row r="36" spans="1:6" s="9" customFormat="1" ht="18" customHeight="1">
      <c r="A36" s="33" t="s">
        <v>269</v>
      </c>
      <c r="B36" s="23" t="s">
        <v>263</v>
      </c>
      <c r="C36" s="53">
        <f>FAAC!C212</f>
        <v>0</v>
      </c>
      <c r="D36" s="88">
        <v>0</v>
      </c>
      <c r="F36" s="16"/>
    </row>
    <row r="37" spans="1:6" s="9" customFormat="1" ht="18" customHeight="1">
      <c r="A37" s="33" t="s">
        <v>268</v>
      </c>
      <c r="B37" s="23" t="s">
        <v>275</v>
      </c>
      <c r="C37" s="53">
        <f>FAAC!C218</f>
        <v>500000000</v>
      </c>
      <c r="D37" s="88">
        <v>0</v>
      </c>
      <c r="F37" s="16"/>
    </row>
    <row r="38" spans="1:6" s="9" customFormat="1" ht="18" customHeight="1">
      <c r="A38" s="33" t="s">
        <v>267</v>
      </c>
      <c r="B38" s="23" t="s">
        <v>205</v>
      </c>
      <c r="C38" s="53">
        <v>4500000000</v>
      </c>
      <c r="D38" s="84">
        <f>C38/C41*100</f>
        <v>4.203092759167081</v>
      </c>
      <c r="F38" s="16"/>
    </row>
    <row r="39" spans="1:4" ht="18" customHeight="1">
      <c r="A39" s="33" t="s">
        <v>276</v>
      </c>
      <c r="B39" s="23" t="s">
        <v>277</v>
      </c>
      <c r="C39" s="53">
        <v>1000000000</v>
      </c>
      <c r="D39" s="84">
        <f>C39/C41*100</f>
        <v>0.9340206131482401</v>
      </c>
    </row>
    <row r="40" spans="1:6" s="20" customFormat="1" ht="18" customHeight="1">
      <c r="A40" s="56"/>
      <c r="B40" s="55" t="s">
        <v>206</v>
      </c>
      <c r="C40" s="50">
        <f>SUM(C29:C39)</f>
        <v>34481418427</v>
      </c>
      <c r="D40" s="85">
        <f>C40/C41*100</f>
        <v>32.20635558140757</v>
      </c>
      <c r="F40" s="19"/>
    </row>
    <row r="41" spans="1:6" s="20" customFormat="1" ht="18" customHeight="1">
      <c r="A41" s="66"/>
      <c r="B41" s="67" t="s">
        <v>208</v>
      </c>
      <c r="C41" s="68">
        <f>SUM(C8,C16,C26,C40)</f>
        <v>107064018280</v>
      </c>
      <c r="D41" s="89">
        <f>SUM(D8,D16,D26,D40)</f>
        <v>100</v>
      </c>
      <c r="F41" s="19"/>
    </row>
  </sheetData>
  <sheetProtection/>
  <mergeCells count="2">
    <mergeCell ref="A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Zeros="0" view="pageBreakPreview" zoomScale="120" zoomScaleSheetLayoutView="120" zoomScalePageLayoutView="0" workbookViewId="0" topLeftCell="A28">
      <selection activeCell="E44" sqref="E44"/>
    </sheetView>
  </sheetViews>
  <sheetFormatPr defaultColWidth="9.00390625" defaultRowHeight="14.25"/>
  <cols>
    <col min="1" max="1" width="10.75390625" style="2" customWidth="1"/>
    <col min="2" max="2" width="29.50390625" style="2" customWidth="1"/>
    <col min="3" max="3" width="16.125" style="2" customWidth="1"/>
    <col min="4" max="4" width="7.75390625" style="2" customWidth="1"/>
    <col min="5" max="5" width="17.625" style="2" customWidth="1"/>
    <col min="6" max="6" width="9.375" style="8" customWidth="1"/>
    <col min="8" max="8" width="18.75390625" style="8" customWidth="1"/>
  </cols>
  <sheetData>
    <row r="1" spans="1:8" ht="24" customHeight="1">
      <c r="A1" s="193" t="s">
        <v>198</v>
      </c>
      <c r="B1" s="194"/>
      <c r="C1" s="194"/>
      <c r="D1" s="194"/>
      <c r="E1" s="194"/>
      <c r="F1" s="47"/>
      <c r="G1" s="5"/>
      <c r="H1" s="13"/>
    </row>
    <row r="2" spans="1:6" ht="25.5" customHeight="1">
      <c r="A2" s="196" t="s">
        <v>242</v>
      </c>
      <c r="B2" s="197"/>
      <c r="C2" s="197"/>
      <c r="D2" s="197"/>
      <c r="E2" s="197"/>
      <c r="F2" s="70"/>
    </row>
    <row r="3" spans="1:8" s="1" customFormat="1" ht="38.25">
      <c r="A3" s="21" t="s">
        <v>1</v>
      </c>
      <c r="B3" s="22" t="s">
        <v>2</v>
      </c>
      <c r="C3" s="69" t="s">
        <v>244</v>
      </c>
      <c r="D3" s="69" t="s">
        <v>524</v>
      </c>
      <c r="E3" s="69" t="s">
        <v>243</v>
      </c>
      <c r="F3" s="69" t="s">
        <v>525</v>
      </c>
      <c r="H3" s="14"/>
    </row>
    <row r="4" spans="1:8" s="1" customFormat="1" ht="15.75">
      <c r="A4" s="39">
        <v>1</v>
      </c>
      <c r="B4" s="38" t="s">
        <v>416</v>
      </c>
      <c r="C4" s="22"/>
      <c r="D4" s="22"/>
      <c r="E4" s="71"/>
      <c r="F4" s="11"/>
      <c r="H4" s="14"/>
    </row>
    <row r="5" spans="1:8" s="17" customFormat="1" ht="18" customHeight="1">
      <c r="A5" s="34" t="s">
        <v>501</v>
      </c>
      <c r="B5" s="32" t="s">
        <v>195</v>
      </c>
      <c r="C5" s="83"/>
      <c r="D5" s="83"/>
      <c r="E5" s="72"/>
      <c r="F5" s="73"/>
      <c r="H5" s="18"/>
    </row>
    <row r="6" spans="1:8" s="12" customFormat="1" ht="18" customHeight="1">
      <c r="A6" s="35" t="s">
        <v>216</v>
      </c>
      <c r="B6" s="25" t="s">
        <v>10</v>
      </c>
      <c r="C6" s="49">
        <f>FAAC!C7</f>
        <v>11000000000</v>
      </c>
      <c r="D6" s="84">
        <f>C6/C41*100</f>
        <v>10.274226744630642</v>
      </c>
      <c r="E6" s="74">
        <f>FAAC!E7</f>
        <v>10000000000</v>
      </c>
      <c r="F6" s="79" t="e">
        <f>E6/E41*100</f>
        <v>#REF!</v>
      </c>
      <c r="H6" s="15"/>
    </row>
    <row r="7" spans="1:8" s="12" customFormat="1" ht="18" customHeight="1">
      <c r="A7" s="35" t="s">
        <v>217</v>
      </c>
      <c r="B7" s="25" t="s">
        <v>245</v>
      </c>
      <c r="C7" s="49">
        <f>FAAC!C8</f>
        <v>52235599853</v>
      </c>
      <c r="D7" s="84">
        <f>C7/C41*100</f>
        <v>48.789127002865186</v>
      </c>
      <c r="E7" s="74">
        <v>41827927684</v>
      </c>
      <c r="F7" s="79" t="e">
        <f>E7/E41*100</f>
        <v>#REF!</v>
      </c>
      <c r="H7" s="15"/>
    </row>
    <row r="8" spans="1:8" s="20" customFormat="1" ht="18" customHeight="1">
      <c r="A8" s="54"/>
      <c r="B8" s="55" t="s">
        <v>6</v>
      </c>
      <c r="C8" s="50">
        <f>SUM(C6:C7)</f>
        <v>63235599853</v>
      </c>
      <c r="D8" s="85">
        <f>C8/C41*100</f>
        <v>59.063353747495825</v>
      </c>
      <c r="E8" s="75">
        <f>SUM(E6:E7)</f>
        <v>51827927684</v>
      </c>
      <c r="F8" s="80" t="e">
        <f>E8/E41*100</f>
        <v>#REF!</v>
      </c>
      <c r="H8" s="19"/>
    </row>
    <row r="9" spans="1:6" ht="21.75" customHeight="1">
      <c r="A9" s="28">
        <v>12</v>
      </c>
      <c r="B9" s="29" t="s">
        <v>197</v>
      </c>
      <c r="C9" s="51"/>
      <c r="D9" s="86"/>
      <c r="E9" s="76"/>
      <c r="F9" s="51"/>
    </row>
    <row r="10" spans="1:6" ht="21.75" customHeight="1">
      <c r="A10" s="28">
        <v>12010000</v>
      </c>
      <c r="B10" s="37" t="s">
        <v>272</v>
      </c>
      <c r="C10" s="52"/>
      <c r="D10" s="87"/>
      <c r="E10" s="76"/>
      <c r="F10" s="52"/>
    </row>
    <row r="11" spans="1:6" ht="18" customHeight="1">
      <c r="A11" s="33" t="s">
        <v>209</v>
      </c>
      <c r="B11" s="23" t="s">
        <v>203</v>
      </c>
      <c r="C11" s="53">
        <f>FAAC!C13</f>
        <v>5000000000</v>
      </c>
      <c r="D11" s="84">
        <f>C11/C41*100</f>
        <v>4.670103065741201</v>
      </c>
      <c r="E11" s="77">
        <f>FAAC!E13</f>
        <v>7500000000</v>
      </c>
      <c r="F11" s="79" t="e">
        <f>E11/E41*100</f>
        <v>#REF!</v>
      </c>
    </row>
    <row r="12" spans="1:6" ht="18" customHeight="1">
      <c r="A12" s="33" t="s">
        <v>210</v>
      </c>
      <c r="B12" s="23" t="s">
        <v>8</v>
      </c>
      <c r="C12" s="53">
        <f>FAAC!C14</f>
        <v>500000000</v>
      </c>
      <c r="D12" s="84">
        <f>C12/C41*100</f>
        <v>0.46701030657412007</v>
      </c>
      <c r="E12" s="77">
        <f>FAAC!D12</f>
        <v>0</v>
      </c>
      <c r="F12" s="79" t="e">
        <f>E12/E41*100</f>
        <v>#REF!</v>
      </c>
    </row>
    <row r="13" spans="1:6" ht="18" customHeight="1">
      <c r="A13" s="33" t="s">
        <v>212</v>
      </c>
      <c r="B13" s="23" t="s">
        <v>246</v>
      </c>
      <c r="C13" s="53">
        <f>FAAC!C15</f>
        <v>100000000</v>
      </c>
      <c r="D13" s="84">
        <f>C13/C41*100</f>
        <v>0.09340206131482402</v>
      </c>
      <c r="E13" s="77" t="e">
        <f>FAAC!#REF!</f>
        <v>#REF!</v>
      </c>
      <c r="F13" s="79" t="e">
        <f>E13/E41*100</f>
        <v>#REF!</v>
      </c>
    </row>
    <row r="14" spans="1:6" ht="18" customHeight="1">
      <c r="A14" s="33" t="s">
        <v>211</v>
      </c>
      <c r="B14" s="23" t="s">
        <v>204</v>
      </c>
      <c r="C14" s="53">
        <f>FAAC!C16</f>
        <v>800000000</v>
      </c>
      <c r="D14" s="84">
        <f>C14/C41*100</f>
        <v>0.7472164905185922</v>
      </c>
      <c r="E14" s="77" t="e">
        <f>FAAC!#REF!</f>
        <v>#REF!</v>
      </c>
      <c r="F14" s="79" t="e">
        <f>E14/E41*100</f>
        <v>#REF!</v>
      </c>
    </row>
    <row r="15" spans="1:6" ht="18" customHeight="1">
      <c r="A15" s="33" t="s">
        <v>218</v>
      </c>
      <c r="B15" s="23" t="s">
        <v>5</v>
      </c>
      <c r="C15" s="53">
        <f>FAAC!C18</f>
        <v>500000000</v>
      </c>
      <c r="D15" s="84">
        <f>C15/C41*100</f>
        <v>0.46701030657412007</v>
      </c>
      <c r="E15" s="77" t="e">
        <f>FAAC!#REF!</f>
        <v>#REF!</v>
      </c>
      <c r="F15" s="79" t="e">
        <f>E15/E41*100</f>
        <v>#REF!</v>
      </c>
    </row>
    <row r="16" spans="1:8" ht="18" customHeight="1">
      <c r="A16" s="54"/>
      <c r="B16" s="55" t="s">
        <v>207</v>
      </c>
      <c r="C16" s="50">
        <f>SUM(C11:C15)</f>
        <v>6900000000</v>
      </c>
      <c r="D16" s="85">
        <f>C16/C41*100</f>
        <v>6.444742230722858</v>
      </c>
      <c r="E16" s="50" t="e">
        <f>SUM(E11:E15)</f>
        <v>#REF!</v>
      </c>
      <c r="F16" s="80" t="e">
        <f>E16/E41*100</f>
        <v>#REF!</v>
      </c>
      <c r="H16" s="16"/>
    </row>
    <row r="17" spans="1:8" ht="18" customHeight="1">
      <c r="A17" s="28">
        <v>12020000</v>
      </c>
      <c r="B17" s="29" t="s">
        <v>273</v>
      </c>
      <c r="C17" s="52"/>
      <c r="D17" s="86"/>
      <c r="E17" s="77"/>
      <c r="F17" s="51"/>
      <c r="H17" s="16"/>
    </row>
    <row r="18" spans="1:8" ht="18" customHeight="1">
      <c r="A18" s="33" t="s">
        <v>248</v>
      </c>
      <c r="B18" s="23" t="s">
        <v>247</v>
      </c>
      <c r="C18" s="53">
        <f>FAAC!C49</f>
        <v>100000000</v>
      </c>
      <c r="D18" s="84">
        <f>C18/C41*100</f>
        <v>0.09340206131482402</v>
      </c>
      <c r="E18" s="77" t="e">
        <f>FAAC!#REF!</f>
        <v>#REF!</v>
      </c>
      <c r="F18" s="79" t="e">
        <f>E18/E41*100</f>
        <v>#REF!</v>
      </c>
      <c r="H18" s="16"/>
    </row>
    <row r="19" spans="1:8" s="9" customFormat="1" ht="18" customHeight="1">
      <c r="A19" s="33" t="s">
        <v>256</v>
      </c>
      <c r="B19" s="23" t="s">
        <v>249</v>
      </c>
      <c r="C19" s="53">
        <f>FAAC!C116</f>
        <v>1000000000</v>
      </c>
      <c r="D19" s="84">
        <f>C19/C41*100</f>
        <v>0.9340206131482401</v>
      </c>
      <c r="E19" s="77" t="e">
        <f>FAAC!#REF!</f>
        <v>#REF!</v>
      </c>
      <c r="F19" s="79" t="e">
        <f>E19/E41*100</f>
        <v>#REF!</v>
      </c>
      <c r="H19" s="16"/>
    </row>
    <row r="20" spans="1:8" s="9" customFormat="1" ht="18" customHeight="1">
      <c r="A20" s="33" t="s">
        <v>255</v>
      </c>
      <c r="B20" s="23" t="s">
        <v>96</v>
      </c>
      <c r="C20" s="53">
        <f>FAAC!C126</f>
        <v>20000000</v>
      </c>
      <c r="D20" s="84">
        <f>C20/C41*100</f>
        <v>0.018680412262964807</v>
      </c>
      <c r="E20" s="77" t="e">
        <f>FAAC!#REF!</f>
        <v>#REF!</v>
      </c>
      <c r="F20" s="79" t="e">
        <f>E20/E41*100</f>
        <v>#REF!</v>
      </c>
      <c r="H20" s="16"/>
    </row>
    <row r="21" spans="1:8" s="9" customFormat="1" ht="18" customHeight="1">
      <c r="A21" s="33" t="s">
        <v>257</v>
      </c>
      <c r="B21" s="23" t="s">
        <v>250</v>
      </c>
      <c r="C21" s="53">
        <f>FAAC!C146</f>
        <v>600000000</v>
      </c>
      <c r="D21" s="84">
        <f>C21/C41*100</f>
        <v>0.5604123678889441</v>
      </c>
      <c r="E21" s="77" t="e">
        <f>FAAC!#REF!</f>
        <v>#REF!</v>
      </c>
      <c r="F21" s="79" t="e">
        <f>E21/E41*100</f>
        <v>#REF!</v>
      </c>
      <c r="H21" s="16"/>
    </row>
    <row r="22" spans="1:8" s="9" customFormat="1" ht="18" customHeight="1">
      <c r="A22" s="33" t="s">
        <v>258</v>
      </c>
      <c r="B22" s="23" t="s">
        <v>251</v>
      </c>
      <c r="C22" s="53">
        <f>FAAC!C170</f>
        <v>102000000</v>
      </c>
      <c r="D22" s="84">
        <f>C22/C41*100</f>
        <v>0.0952701025411205</v>
      </c>
      <c r="E22" s="77">
        <v>0</v>
      </c>
      <c r="F22" s="79" t="e">
        <f>E22/E41*100</f>
        <v>#REF!</v>
      </c>
      <c r="H22" s="16"/>
    </row>
    <row r="23" spans="1:8" s="9" customFormat="1" ht="18" customHeight="1">
      <c r="A23" s="33" t="s">
        <v>259</v>
      </c>
      <c r="B23" s="23" t="s">
        <v>252</v>
      </c>
      <c r="C23" s="53">
        <f>FAAC!C185</f>
        <v>25000000</v>
      </c>
      <c r="D23" s="84">
        <f>C23/C41*100</f>
        <v>0.023350515328706006</v>
      </c>
      <c r="E23" s="77">
        <v>0</v>
      </c>
      <c r="F23" s="79" t="e">
        <f>E23/E41*100</f>
        <v>#REF!</v>
      </c>
      <c r="H23" s="16"/>
    </row>
    <row r="24" spans="1:8" s="9" customFormat="1" ht="18" customHeight="1">
      <c r="A24" s="33" t="s">
        <v>260</v>
      </c>
      <c r="B24" s="23" t="s">
        <v>253</v>
      </c>
      <c r="C24" s="53">
        <f>FAAC!C195</f>
        <v>500000000</v>
      </c>
      <c r="D24" s="84">
        <f>C24/C41*100</f>
        <v>0.46701030657412007</v>
      </c>
      <c r="E24" s="77">
        <v>0</v>
      </c>
      <c r="F24" s="79" t="e">
        <f>E24/E41*100</f>
        <v>#REF!</v>
      </c>
      <c r="H24" s="16"/>
    </row>
    <row r="25" spans="1:8" s="9" customFormat="1" ht="18" customHeight="1">
      <c r="A25" s="33" t="s">
        <v>261</v>
      </c>
      <c r="B25" s="23" t="s">
        <v>254</v>
      </c>
      <c r="C25" s="53">
        <f>FAAC!C199</f>
        <v>100000000</v>
      </c>
      <c r="D25" s="84">
        <f>C25/C41*100</f>
        <v>0.09340206131482402</v>
      </c>
      <c r="E25" s="77">
        <v>0</v>
      </c>
      <c r="F25" s="79" t="e">
        <f>E25/E41*100</f>
        <v>#REF!</v>
      </c>
      <c r="H25" s="16"/>
    </row>
    <row r="26" spans="1:8" ht="18" customHeight="1">
      <c r="A26" s="54"/>
      <c r="B26" s="55" t="s">
        <v>274</v>
      </c>
      <c r="C26" s="50">
        <f>SUM(C18:C25)</f>
        <v>2447000000</v>
      </c>
      <c r="D26" s="85">
        <f>C26/C41*100</f>
        <v>2.2855484403737436</v>
      </c>
      <c r="E26" s="50" t="e">
        <f>SUM(E18:E25)</f>
        <v>#REF!</v>
      </c>
      <c r="F26" s="80" t="e">
        <f>E26/E41*100</f>
        <v>#REF!</v>
      </c>
      <c r="H26" s="16"/>
    </row>
    <row r="27" spans="1:8" ht="18" customHeight="1">
      <c r="A27" s="54"/>
      <c r="B27" s="55" t="s">
        <v>526</v>
      </c>
      <c r="C27" s="50">
        <f>SUM(C16,C26)</f>
        <v>9347000000</v>
      </c>
      <c r="D27" s="85">
        <f>C27/C41*100</f>
        <v>8.7302906710966</v>
      </c>
      <c r="E27" s="50" t="e">
        <f>SUM(E16,E26)</f>
        <v>#REF!</v>
      </c>
      <c r="F27" s="80" t="e">
        <f>E27/E41*100</f>
        <v>#REF!</v>
      </c>
      <c r="H27" s="16"/>
    </row>
    <row r="28" spans="1:8" s="9" customFormat="1" ht="18" customHeight="1">
      <c r="A28" s="33"/>
      <c r="B28" s="29" t="s">
        <v>196</v>
      </c>
      <c r="C28" s="53"/>
      <c r="D28" s="88"/>
      <c r="E28" s="78"/>
      <c r="F28" s="81"/>
      <c r="H28" s="16"/>
    </row>
    <row r="29" spans="1:8" s="9" customFormat="1" ht="18" customHeight="1">
      <c r="A29" s="33" t="s">
        <v>270</v>
      </c>
      <c r="B29" s="23" t="s">
        <v>262</v>
      </c>
      <c r="C29" s="53">
        <f>FAAC!C203</f>
        <v>100000000</v>
      </c>
      <c r="D29" s="84">
        <f>C29/C41*100</f>
        <v>0.09340206131482402</v>
      </c>
      <c r="E29" s="78">
        <v>0</v>
      </c>
      <c r="F29" s="79" t="e">
        <f>E29/E41*100</f>
        <v>#REF!</v>
      </c>
      <c r="H29" s="16"/>
    </row>
    <row r="30" spans="1:8" s="9" customFormat="1" ht="18" customHeight="1">
      <c r="A30" s="33" t="s">
        <v>502</v>
      </c>
      <c r="B30" s="23" t="s">
        <v>200</v>
      </c>
      <c r="C30" s="53">
        <v>3500000000</v>
      </c>
      <c r="D30" s="84">
        <f>C30/C41*100</f>
        <v>3.2690721460188406</v>
      </c>
      <c r="E30" s="78">
        <v>2787187208</v>
      </c>
      <c r="F30" s="79" t="e">
        <f>E30/E41*100</f>
        <v>#REF!</v>
      </c>
      <c r="H30" s="16"/>
    </row>
    <row r="31" spans="1:8" s="9" customFormat="1" ht="18" customHeight="1">
      <c r="A31" s="33" t="s">
        <v>266</v>
      </c>
      <c r="B31" s="23" t="s">
        <v>264</v>
      </c>
      <c r="C31" s="53">
        <v>9000000000</v>
      </c>
      <c r="D31" s="84">
        <f>C31/C41*100</f>
        <v>8.406185518334162</v>
      </c>
      <c r="E31" s="78">
        <v>7869049735</v>
      </c>
      <c r="F31" s="79" t="e">
        <f>E31/E41*100</f>
        <v>#REF!</v>
      </c>
      <c r="H31" s="16"/>
    </row>
    <row r="32" spans="1:8" s="9" customFormat="1" ht="18" customHeight="1">
      <c r="A32" s="33" t="s">
        <v>522</v>
      </c>
      <c r="B32" s="23" t="s">
        <v>201</v>
      </c>
      <c r="C32" s="53">
        <v>2881418427</v>
      </c>
      <c r="D32" s="84">
        <f>C32/C41*100</f>
        <v>2.6913042059231778</v>
      </c>
      <c r="E32" s="78">
        <v>2881418427</v>
      </c>
      <c r="F32" s="79" t="e">
        <f>E32/E41*100</f>
        <v>#REF!</v>
      </c>
      <c r="H32" s="16"/>
    </row>
    <row r="33" spans="1:8" s="9" customFormat="1" ht="18" customHeight="1">
      <c r="A33" s="33" t="s">
        <v>523</v>
      </c>
      <c r="B33" s="23" t="s">
        <v>202</v>
      </c>
      <c r="C33" s="53">
        <v>3500000000</v>
      </c>
      <c r="D33" s="84">
        <f>C33/C41*100</f>
        <v>3.2690721460188406</v>
      </c>
      <c r="E33" s="78">
        <v>0</v>
      </c>
      <c r="F33" s="79" t="e">
        <f>E33/E41*100</f>
        <v>#REF!</v>
      </c>
      <c r="H33" s="16"/>
    </row>
    <row r="34" spans="1:8" s="9" customFormat="1" ht="18" customHeight="1">
      <c r="A34" s="33" t="s">
        <v>265</v>
      </c>
      <c r="B34" s="23" t="s">
        <v>194</v>
      </c>
      <c r="C34" s="53">
        <v>3500000000</v>
      </c>
      <c r="D34" s="84">
        <f>C34/C41*100</f>
        <v>3.2690721460188406</v>
      </c>
      <c r="E34" s="78">
        <v>2298129934</v>
      </c>
      <c r="F34" s="79" t="e">
        <f>E34/E41*100</f>
        <v>#REF!</v>
      </c>
      <c r="H34" s="16"/>
    </row>
    <row r="35" spans="1:6" ht="18" customHeight="1">
      <c r="A35" s="33" t="s">
        <v>366</v>
      </c>
      <c r="B35" s="23" t="s">
        <v>74</v>
      </c>
      <c r="C35" s="53">
        <f>FAAC!C488</f>
        <v>6000000000</v>
      </c>
      <c r="D35" s="84">
        <f>C35/C41*100</f>
        <v>5.604123678889442</v>
      </c>
      <c r="E35" s="78" t="e">
        <f>FAAC!#REF!</f>
        <v>#REF!</v>
      </c>
      <c r="F35" s="79" t="e">
        <f>E35/E41*100</f>
        <v>#REF!</v>
      </c>
    </row>
    <row r="36" spans="1:8" s="9" customFormat="1" ht="18" customHeight="1">
      <c r="A36" s="33" t="s">
        <v>269</v>
      </c>
      <c r="B36" s="23" t="s">
        <v>263</v>
      </c>
      <c r="C36" s="53">
        <f>FAAC!C212</f>
        <v>0</v>
      </c>
      <c r="D36" s="88">
        <v>0</v>
      </c>
      <c r="E36" s="78"/>
      <c r="F36" s="81">
        <v>0</v>
      </c>
      <c r="H36" s="16"/>
    </row>
    <row r="37" spans="1:8" s="9" customFormat="1" ht="18" customHeight="1">
      <c r="A37" s="33" t="s">
        <v>268</v>
      </c>
      <c r="B37" s="23" t="s">
        <v>275</v>
      </c>
      <c r="C37" s="53">
        <f>FAAC!C218</f>
        <v>500000000</v>
      </c>
      <c r="D37" s="88">
        <v>0</v>
      </c>
      <c r="E37" s="78"/>
      <c r="F37" s="81">
        <v>0</v>
      </c>
      <c r="H37" s="16"/>
    </row>
    <row r="38" spans="1:8" s="9" customFormat="1" ht="18" customHeight="1">
      <c r="A38" s="33" t="s">
        <v>267</v>
      </c>
      <c r="B38" s="23" t="s">
        <v>205</v>
      </c>
      <c r="C38" s="53">
        <v>4500000000</v>
      </c>
      <c r="D38" s="84">
        <f>C38/C41*100</f>
        <v>4.203092759167081</v>
      </c>
      <c r="E38" s="78"/>
      <c r="F38" s="79" t="e">
        <f>E38/E41*100</f>
        <v>#REF!</v>
      </c>
      <c r="H38" s="16"/>
    </row>
    <row r="39" spans="1:6" ht="18" customHeight="1">
      <c r="A39" s="33" t="s">
        <v>276</v>
      </c>
      <c r="B39" s="23" t="s">
        <v>277</v>
      </c>
      <c r="C39" s="53">
        <v>1000000000</v>
      </c>
      <c r="D39" s="84">
        <f>C39/C41*100</f>
        <v>0.9340206131482401</v>
      </c>
      <c r="E39" s="78"/>
      <c r="F39" s="79" t="e">
        <f>E39/E41*100</f>
        <v>#REF!</v>
      </c>
    </row>
    <row r="40" spans="1:8" s="20" customFormat="1" ht="18" customHeight="1">
      <c r="A40" s="56"/>
      <c r="B40" s="55" t="s">
        <v>206</v>
      </c>
      <c r="C40" s="50">
        <f>SUM(C29:C39)</f>
        <v>34481418427</v>
      </c>
      <c r="D40" s="84">
        <f>C40/C41*100</f>
        <v>32.20635558140757</v>
      </c>
      <c r="E40" s="50" t="e">
        <f>SUM(E29:E39)</f>
        <v>#REF!</v>
      </c>
      <c r="F40" s="79" t="e">
        <f>E40/E41*100</f>
        <v>#REF!</v>
      </c>
      <c r="H40" s="19"/>
    </row>
    <row r="41" spans="1:8" s="20" customFormat="1" ht="18" customHeight="1">
      <c r="A41" s="66"/>
      <c r="B41" s="67" t="s">
        <v>208</v>
      </c>
      <c r="C41" s="68">
        <f>SUM(C8,C16,C26,C40)</f>
        <v>107064018280</v>
      </c>
      <c r="D41" s="89">
        <f>SUM(D8,D16,D26,D40)</f>
        <v>100</v>
      </c>
      <c r="E41" s="68" t="e">
        <f>SUM(E8,E16,E26,E40)</f>
        <v>#REF!</v>
      </c>
      <c r="F41" s="82" t="e">
        <f>SUM(F8,F16,F26,F40)</f>
        <v>#REF!</v>
      </c>
      <c r="H41" s="19"/>
    </row>
  </sheetData>
  <sheetProtection/>
  <mergeCells count="2">
    <mergeCell ref="A1:E1"/>
    <mergeCell ref="A2:E2"/>
  </mergeCells>
  <printOptions horizontalCentered="1"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showZeros="0" view="pageBreakPreview" zoomScale="120" zoomScaleSheetLayoutView="120" zoomScalePageLayoutView="0" workbookViewId="0" topLeftCell="A1">
      <selection activeCell="D12" sqref="D12"/>
    </sheetView>
  </sheetViews>
  <sheetFormatPr defaultColWidth="9.00390625" defaultRowHeight="14.25"/>
  <cols>
    <col min="1" max="1" width="10.75390625" style="2" customWidth="1"/>
    <col min="2" max="2" width="29.50390625" style="2" customWidth="1"/>
    <col min="3" max="4" width="16.125" style="2" customWidth="1"/>
    <col min="5" max="5" width="9.125" style="2" customWidth="1"/>
    <col min="7" max="7" width="18.75390625" style="8" customWidth="1"/>
  </cols>
  <sheetData>
    <row r="1" spans="1:7" ht="24" customHeight="1">
      <c r="A1" s="193" t="s">
        <v>198</v>
      </c>
      <c r="B1" s="194"/>
      <c r="C1" s="194"/>
      <c r="D1" s="194"/>
      <c r="E1" s="194"/>
      <c r="F1" s="5"/>
      <c r="G1" s="13"/>
    </row>
    <row r="2" spans="1:5" ht="25.5" customHeight="1">
      <c r="A2" s="196" t="s">
        <v>528</v>
      </c>
      <c r="B2" s="197"/>
      <c r="C2" s="197"/>
      <c r="D2" s="197"/>
      <c r="E2" s="197"/>
    </row>
    <row r="3" spans="1:7" s="1" customFormat="1" ht="38.25">
      <c r="A3" s="21" t="s">
        <v>1</v>
      </c>
      <c r="B3" s="22" t="s">
        <v>2</v>
      </c>
      <c r="C3" s="69" t="s">
        <v>527</v>
      </c>
      <c r="D3" s="69" t="s">
        <v>529</v>
      </c>
      <c r="E3" s="69" t="s">
        <v>524</v>
      </c>
      <c r="G3" s="14"/>
    </row>
    <row r="4" spans="1:7" s="1" customFormat="1" ht="15.75">
      <c r="A4" s="39">
        <v>1</v>
      </c>
      <c r="B4" s="38" t="s">
        <v>416</v>
      </c>
      <c r="C4" s="22"/>
      <c r="D4" s="22"/>
      <c r="E4" s="22"/>
      <c r="G4" s="14"/>
    </row>
    <row r="5" spans="1:7" s="17" customFormat="1" ht="18" customHeight="1">
      <c r="A5" s="34" t="s">
        <v>501</v>
      </c>
      <c r="B5" s="32" t="s">
        <v>195</v>
      </c>
      <c r="C5" s="48"/>
      <c r="D5" s="48"/>
      <c r="E5" s="83"/>
      <c r="G5" s="18"/>
    </row>
    <row r="6" spans="1:7" s="12" customFormat="1" ht="18" customHeight="1">
      <c r="A6" s="35" t="s">
        <v>216</v>
      </c>
      <c r="B6" s="25" t="s">
        <v>10</v>
      </c>
      <c r="C6" s="49">
        <v>59750000000</v>
      </c>
      <c r="D6" s="79">
        <v>41827927683.99</v>
      </c>
      <c r="E6" s="84">
        <f>D6/C6*100</f>
        <v>70.004899889523</v>
      </c>
      <c r="G6" s="15"/>
    </row>
    <row r="7" spans="1:7" s="12" customFormat="1" ht="18" customHeight="1">
      <c r="A7" s="35" t="s">
        <v>217</v>
      </c>
      <c r="B7" s="25" t="s">
        <v>245</v>
      </c>
      <c r="C7" s="49">
        <v>10850000000</v>
      </c>
      <c r="D7" s="79">
        <v>8621649638.66</v>
      </c>
      <c r="E7" s="84">
        <f>D7/C7*100</f>
        <v>79.46220865124424</v>
      </c>
      <c r="G7" s="15"/>
    </row>
    <row r="8" spans="1:7" s="20" customFormat="1" ht="18" customHeight="1">
      <c r="A8" s="54"/>
      <c r="B8" s="55" t="s">
        <v>6</v>
      </c>
      <c r="C8" s="50">
        <f>SUM(C6:C7)</f>
        <v>70600000000</v>
      </c>
      <c r="D8" s="75">
        <f>SUM(D6:D7)</f>
        <v>50449577322.649994</v>
      </c>
      <c r="E8" s="75">
        <f>D8/C8*100</f>
        <v>71.45832481961756</v>
      </c>
      <c r="G8" s="19"/>
    </row>
    <row r="9" spans="1:5" ht="21.75" customHeight="1">
      <c r="A9" s="28">
        <v>12</v>
      </c>
      <c r="B9" s="29" t="s">
        <v>197</v>
      </c>
      <c r="C9" s="51"/>
      <c r="D9" s="51"/>
      <c r="E9" s="86"/>
    </row>
    <row r="10" spans="1:5" ht="21.75" customHeight="1">
      <c r="A10" s="28">
        <v>12010000</v>
      </c>
      <c r="B10" s="37" t="s">
        <v>272</v>
      </c>
      <c r="C10" s="52"/>
      <c r="D10" s="52"/>
      <c r="E10" s="87"/>
    </row>
    <row r="11" spans="1:5" ht="18" customHeight="1">
      <c r="A11" s="33" t="s">
        <v>209</v>
      </c>
      <c r="B11" s="23" t="s">
        <v>203</v>
      </c>
      <c r="C11" s="53">
        <v>9877657629</v>
      </c>
      <c r="D11" s="81">
        <v>4444793160</v>
      </c>
      <c r="E11" s="84">
        <f>D11/C11*100</f>
        <v>44.9984533473852</v>
      </c>
    </row>
    <row r="12" spans="1:5" ht="18" customHeight="1">
      <c r="A12" s="33" t="s">
        <v>210</v>
      </c>
      <c r="B12" s="23" t="s">
        <v>8</v>
      </c>
      <c r="C12" s="53">
        <v>887693512</v>
      </c>
      <c r="D12" s="81">
        <v>265126989.33</v>
      </c>
      <c r="E12" s="84">
        <f>D12/C12*100</f>
        <v>29.866951345928054</v>
      </c>
    </row>
    <row r="13" spans="1:5" ht="18" customHeight="1">
      <c r="A13" s="33" t="s">
        <v>212</v>
      </c>
      <c r="B13" s="23" t="s">
        <v>246</v>
      </c>
      <c r="C13" s="53">
        <v>136800</v>
      </c>
      <c r="D13" s="81">
        <v>67999.99</v>
      </c>
      <c r="E13" s="84">
        <f>D13/C13*100</f>
        <v>49.70759502923977</v>
      </c>
    </row>
    <row r="14" spans="1:5" ht="18" customHeight="1">
      <c r="A14" s="33" t="s">
        <v>211</v>
      </c>
      <c r="B14" s="23" t="s">
        <v>204</v>
      </c>
      <c r="C14" s="53">
        <v>8948400</v>
      </c>
      <c r="D14" s="81">
        <v>4150400</v>
      </c>
      <c r="E14" s="84">
        <f>D14/C14*100</f>
        <v>46.38147601805909</v>
      </c>
    </row>
    <row r="15" spans="1:5" ht="18" customHeight="1">
      <c r="A15" s="33" t="s">
        <v>218</v>
      </c>
      <c r="B15" s="23" t="s">
        <v>5</v>
      </c>
      <c r="C15" s="53">
        <v>0</v>
      </c>
      <c r="D15" s="53">
        <v>0</v>
      </c>
      <c r="E15" s="84">
        <v>0</v>
      </c>
    </row>
    <row r="16" spans="1:7" ht="18" customHeight="1">
      <c r="A16" s="54"/>
      <c r="B16" s="55" t="s">
        <v>207</v>
      </c>
      <c r="C16" s="50">
        <f>SUM(C11:C15)</f>
        <v>10774436341</v>
      </c>
      <c r="D16" s="75">
        <f>SUM(D11:D15)</f>
        <v>4714138549.32</v>
      </c>
      <c r="E16" s="75">
        <f>D16/C16*100</f>
        <v>43.752994589436405</v>
      </c>
      <c r="G16" s="16"/>
    </row>
    <row r="17" spans="1:7" ht="18" customHeight="1">
      <c r="A17" s="28">
        <v>12020000</v>
      </c>
      <c r="B17" s="29" t="s">
        <v>273</v>
      </c>
      <c r="C17" s="52"/>
      <c r="D17" s="52"/>
      <c r="E17" s="86"/>
      <c r="G17" s="16"/>
    </row>
    <row r="18" spans="1:7" ht="18" customHeight="1">
      <c r="A18" s="33" t="s">
        <v>248</v>
      </c>
      <c r="B18" s="23" t="s">
        <v>247</v>
      </c>
      <c r="C18" s="53">
        <v>291009316</v>
      </c>
      <c r="D18" s="81">
        <v>40193360</v>
      </c>
      <c r="E18" s="84">
        <f aca="true" t="shared" si="0" ref="E18:E25">D18/C18*100</f>
        <v>13.811709038208248</v>
      </c>
      <c r="G18" s="16"/>
    </row>
    <row r="19" spans="1:7" s="9" customFormat="1" ht="18" customHeight="1">
      <c r="A19" s="33" t="s">
        <v>256</v>
      </c>
      <c r="B19" s="23" t="s">
        <v>249</v>
      </c>
      <c r="C19" s="53">
        <v>26140620</v>
      </c>
      <c r="D19" s="81">
        <v>21715356</v>
      </c>
      <c r="E19" s="84">
        <f t="shared" si="0"/>
        <v>83.07131200407642</v>
      </c>
      <c r="G19" s="16"/>
    </row>
    <row r="20" spans="1:7" s="9" customFormat="1" ht="18" customHeight="1">
      <c r="A20" s="33" t="s">
        <v>255</v>
      </c>
      <c r="B20" s="23" t="s">
        <v>96</v>
      </c>
      <c r="C20" s="53">
        <v>10778438</v>
      </c>
      <c r="D20" s="81">
        <v>5904556</v>
      </c>
      <c r="E20" s="84">
        <f t="shared" si="0"/>
        <v>54.78118443507306</v>
      </c>
      <c r="G20" s="16"/>
    </row>
    <row r="21" spans="1:7" s="9" customFormat="1" ht="18" customHeight="1">
      <c r="A21" s="33" t="s">
        <v>257</v>
      </c>
      <c r="B21" s="23" t="s">
        <v>250</v>
      </c>
      <c r="C21" s="53">
        <v>28482558</v>
      </c>
      <c r="D21" s="81">
        <v>145715693.33</v>
      </c>
      <c r="E21" s="84">
        <f t="shared" si="0"/>
        <v>511.5962313848357</v>
      </c>
      <c r="G21" s="16"/>
    </row>
    <row r="22" spans="1:7" s="9" customFormat="1" ht="18" customHeight="1">
      <c r="A22" s="33" t="s">
        <v>258</v>
      </c>
      <c r="B22" s="23" t="s">
        <v>251</v>
      </c>
      <c r="C22" s="53">
        <v>0</v>
      </c>
      <c r="D22" s="81">
        <v>0</v>
      </c>
      <c r="E22" s="84">
        <v>0</v>
      </c>
      <c r="G22" s="16"/>
    </row>
    <row r="23" spans="1:7" s="9" customFormat="1" ht="18" customHeight="1">
      <c r="A23" s="33" t="s">
        <v>259</v>
      </c>
      <c r="B23" s="23" t="s">
        <v>252</v>
      </c>
      <c r="C23" s="53">
        <v>0</v>
      </c>
      <c r="D23" s="81">
        <v>0</v>
      </c>
      <c r="E23" s="84">
        <v>0</v>
      </c>
      <c r="G23" s="16"/>
    </row>
    <row r="24" spans="1:7" s="9" customFormat="1" ht="18" customHeight="1">
      <c r="A24" s="33" t="s">
        <v>260</v>
      </c>
      <c r="B24" s="23" t="s">
        <v>253</v>
      </c>
      <c r="C24" s="53">
        <v>0</v>
      </c>
      <c r="D24" s="81">
        <v>0</v>
      </c>
      <c r="E24" s="84">
        <v>0</v>
      </c>
      <c r="G24" s="16"/>
    </row>
    <row r="25" spans="1:7" s="9" customFormat="1" ht="18" customHeight="1">
      <c r="A25" s="33" t="s">
        <v>261</v>
      </c>
      <c r="B25" s="23" t="s">
        <v>254</v>
      </c>
      <c r="C25" s="53">
        <v>15799648</v>
      </c>
      <c r="D25" s="81">
        <v>0</v>
      </c>
      <c r="E25" s="84">
        <f t="shared" si="0"/>
        <v>0</v>
      </c>
      <c r="G25" s="16"/>
    </row>
    <row r="26" spans="1:7" ht="18" customHeight="1">
      <c r="A26" s="54"/>
      <c r="B26" s="55" t="s">
        <v>274</v>
      </c>
      <c r="C26" s="50">
        <f>SUM(C18:C25)</f>
        <v>372210580</v>
      </c>
      <c r="D26" s="75">
        <f>SUM(D18:D25)</f>
        <v>213528965.33</v>
      </c>
      <c r="E26" s="75">
        <f>D26/C26*100</f>
        <v>57.36778501298916</v>
      </c>
      <c r="G26" s="16"/>
    </row>
    <row r="27" spans="1:7" ht="18" customHeight="1">
      <c r="A27" s="54"/>
      <c r="B27" s="55" t="s">
        <v>526</v>
      </c>
      <c r="C27" s="50">
        <f>SUM(C16,C26)</f>
        <v>11146646921</v>
      </c>
      <c r="D27" s="75">
        <f>SUM(D16,D26)</f>
        <v>4927667514.65</v>
      </c>
      <c r="E27" s="75">
        <f>D27/C27*100</f>
        <v>44.20762180388435</v>
      </c>
      <c r="G27" s="16"/>
    </row>
    <row r="28" spans="1:7" s="9" customFormat="1" ht="18" customHeight="1">
      <c r="A28" s="33"/>
      <c r="B28" s="29" t="s">
        <v>196</v>
      </c>
      <c r="C28" s="53"/>
      <c r="D28" s="53"/>
      <c r="E28" s="88"/>
      <c r="G28" s="16"/>
    </row>
    <row r="29" spans="1:7" s="9" customFormat="1" ht="18" customHeight="1">
      <c r="A29" s="33" t="s">
        <v>270</v>
      </c>
      <c r="B29" s="23" t="s">
        <v>262</v>
      </c>
      <c r="C29" s="53">
        <v>1250000000</v>
      </c>
      <c r="D29" s="53">
        <v>0</v>
      </c>
      <c r="E29" s="84">
        <f aca="true" t="shared" si="1" ref="E29:E39">D29/C29*100</f>
        <v>0</v>
      </c>
      <c r="G29" s="16"/>
    </row>
    <row r="30" spans="1:7" s="9" customFormat="1" ht="18" customHeight="1">
      <c r="A30" s="33" t="s">
        <v>502</v>
      </c>
      <c r="B30" s="23" t="s">
        <v>200</v>
      </c>
      <c r="C30" s="53">
        <v>13000000000</v>
      </c>
      <c r="D30" s="81">
        <v>2787187208</v>
      </c>
      <c r="E30" s="84">
        <f t="shared" si="1"/>
        <v>21.4399016</v>
      </c>
      <c r="G30" s="16"/>
    </row>
    <row r="31" spans="1:7" s="9" customFormat="1" ht="18" customHeight="1">
      <c r="A31" s="33" t="s">
        <v>266</v>
      </c>
      <c r="B31" s="23" t="s">
        <v>264</v>
      </c>
      <c r="C31" s="53">
        <v>12500000000</v>
      </c>
      <c r="D31" s="81">
        <v>7869049734.67</v>
      </c>
      <c r="E31" s="84">
        <f t="shared" si="1"/>
        <v>62.95239787736</v>
      </c>
      <c r="G31" s="16"/>
    </row>
    <row r="32" spans="1:7" s="9" customFormat="1" ht="18" customHeight="1">
      <c r="A32" s="33" t="s">
        <v>522</v>
      </c>
      <c r="B32" s="23" t="s">
        <v>201</v>
      </c>
      <c r="C32" s="53">
        <v>2880000000</v>
      </c>
      <c r="D32" s="81">
        <v>2881418427</v>
      </c>
      <c r="E32" s="84">
        <f t="shared" si="1"/>
        <v>100.04925093749999</v>
      </c>
      <c r="G32" s="16"/>
    </row>
    <row r="33" spans="1:7" s="9" customFormat="1" ht="18" customHeight="1">
      <c r="A33" s="33" t="s">
        <v>523</v>
      </c>
      <c r="B33" s="23" t="s">
        <v>202</v>
      </c>
      <c r="C33" s="53">
        <v>2800000000</v>
      </c>
      <c r="D33" s="53">
        <v>0</v>
      </c>
      <c r="E33" s="84">
        <f t="shared" si="1"/>
        <v>0</v>
      </c>
      <c r="G33" s="16"/>
    </row>
    <row r="34" spans="1:7" s="9" customFormat="1" ht="18" customHeight="1">
      <c r="A34" s="33" t="s">
        <v>265</v>
      </c>
      <c r="B34" s="23" t="s">
        <v>194</v>
      </c>
      <c r="C34" s="53">
        <v>3450000000</v>
      </c>
      <c r="D34" s="53">
        <v>0</v>
      </c>
      <c r="E34" s="84">
        <f t="shared" si="1"/>
        <v>0</v>
      </c>
      <c r="G34" s="16"/>
    </row>
    <row r="35" spans="1:5" ht="18" customHeight="1">
      <c r="A35" s="33" t="s">
        <v>366</v>
      </c>
      <c r="B35" s="23" t="s">
        <v>74</v>
      </c>
      <c r="C35" s="53">
        <v>1865479588</v>
      </c>
      <c r="D35" s="81">
        <v>3056719519.92</v>
      </c>
      <c r="E35" s="84">
        <f t="shared" si="1"/>
        <v>163.85703384710527</v>
      </c>
    </row>
    <row r="36" spans="1:7" s="9" customFormat="1" ht="18" customHeight="1">
      <c r="A36" s="33" t="s">
        <v>269</v>
      </c>
      <c r="B36" s="23" t="s">
        <v>263</v>
      </c>
      <c r="C36" s="53">
        <f>FAAC!C212</f>
        <v>0</v>
      </c>
      <c r="D36" s="53">
        <v>0</v>
      </c>
      <c r="E36" s="84">
        <v>0</v>
      </c>
      <c r="G36" s="16"/>
    </row>
    <row r="37" spans="1:7" s="9" customFormat="1" ht="18" customHeight="1">
      <c r="A37" s="33" t="s">
        <v>268</v>
      </c>
      <c r="B37" s="23" t="s">
        <v>275</v>
      </c>
      <c r="C37" s="53">
        <v>4500000000</v>
      </c>
      <c r="D37" s="53">
        <v>0</v>
      </c>
      <c r="E37" s="84">
        <f t="shared" si="1"/>
        <v>0</v>
      </c>
      <c r="G37" s="16"/>
    </row>
    <row r="38" spans="1:7" s="9" customFormat="1" ht="18" customHeight="1">
      <c r="A38" s="33" t="s">
        <v>267</v>
      </c>
      <c r="B38" s="23" t="s">
        <v>205</v>
      </c>
      <c r="C38" s="53">
        <v>9000000000</v>
      </c>
      <c r="D38" s="53">
        <v>0</v>
      </c>
      <c r="E38" s="84">
        <f t="shared" si="1"/>
        <v>0</v>
      </c>
      <c r="G38" s="16"/>
    </row>
    <row r="39" spans="1:5" ht="18" customHeight="1">
      <c r="A39" s="33" t="s">
        <v>276</v>
      </c>
      <c r="B39" s="23" t="s">
        <v>277</v>
      </c>
      <c r="C39" s="53">
        <v>3459166237</v>
      </c>
      <c r="D39" s="53"/>
      <c r="E39" s="84">
        <f t="shared" si="1"/>
        <v>0</v>
      </c>
    </row>
    <row r="40" spans="1:7" s="20" customFormat="1" ht="18" customHeight="1">
      <c r="A40" s="56"/>
      <c r="B40" s="55" t="s">
        <v>206</v>
      </c>
      <c r="C40" s="50">
        <f>SUM(C29:C39)</f>
        <v>54704645825</v>
      </c>
      <c r="D40" s="75">
        <f>SUM(D29:D39)</f>
        <v>16594374889.59</v>
      </c>
      <c r="E40" s="75">
        <f>D40/C40*100</f>
        <v>30.334489218110207</v>
      </c>
      <c r="G40" s="19"/>
    </row>
    <row r="41" spans="1:7" s="20" customFormat="1" ht="18" customHeight="1">
      <c r="A41" s="66"/>
      <c r="B41" s="67" t="s">
        <v>208</v>
      </c>
      <c r="C41" s="68">
        <f>SUM(C8,C16,C26,C40)</f>
        <v>136451292746</v>
      </c>
      <c r="D41" s="82">
        <f>SUM(D8,D16,D26,D40)</f>
        <v>71971619726.89</v>
      </c>
      <c r="E41" s="75">
        <f>D41/C41*100</f>
        <v>52.74528242166458</v>
      </c>
      <c r="G41" s="19"/>
    </row>
  </sheetData>
  <sheetProtection/>
  <mergeCells count="2">
    <mergeCell ref="A1:E1"/>
    <mergeCell ref="A2:E2"/>
  </mergeCells>
  <printOptions horizontalCentered="1"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="184" zoomScaleNormal="184" zoomScalePageLayoutView="0" workbookViewId="0" topLeftCell="A1">
      <selection activeCell="C13" sqref="C13"/>
    </sheetView>
  </sheetViews>
  <sheetFormatPr defaultColWidth="9.00390625" defaultRowHeight="14.25"/>
  <cols>
    <col min="1" max="1" width="23.375" style="0" customWidth="1"/>
    <col min="2" max="2" width="19.25390625" style="0" customWidth="1"/>
    <col min="5" max="5" width="19.50390625" style="0" customWidth="1"/>
  </cols>
  <sheetData>
    <row r="1" spans="1:5" ht="15">
      <c r="A1" s="17" t="s">
        <v>198</v>
      </c>
      <c r="D1">
        <v>2</v>
      </c>
      <c r="E1">
        <v>2</v>
      </c>
    </row>
    <row r="2" spans="1:5" ht="15">
      <c r="A2" s="17" t="s">
        <v>530</v>
      </c>
      <c r="D2">
        <v>2</v>
      </c>
      <c r="E2">
        <v>2</v>
      </c>
    </row>
    <row r="3" spans="1:5" ht="15">
      <c r="A3" s="17" t="s">
        <v>195</v>
      </c>
      <c r="B3" s="8">
        <v>69680000000</v>
      </c>
      <c r="D3">
        <v>12</v>
      </c>
      <c r="E3">
        <v>2</v>
      </c>
    </row>
    <row r="4" spans="1:5" ht="15">
      <c r="A4" s="17" t="s">
        <v>197</v>
      </c>
      <c r="B4" s="8">
        <v>3471000000</v>
      </c>
      <c r="D4">
        <v>2</v>
      </c>
      <c r="E4">
        <v>5</v>
      </c>
    </row>
    <row r="5" spans="1:5" ht="15">
      <c r="A5" s="17" t="s">
        <v>196</v>
      </c>
      <c r="B5" s="8">
        <v>31981418427</v>
      </c>
      <c r="D5">
        <v>144</v>
      </c>
      <c r="E5">
        <v>4</v>
      </c>
    </row>
    <row r="6" ht="14.25">
      <c r="E6">
        <v>4</v>
      </c>
    </row>
    <row r="7" spans="4:5" ht="14.25">
      <c r="D7">
        <f>SUM(D1:D6)</f>
        <v>162</v>
      </c>
      <c r="E7">
        <v>10</v>
      </c>
    </row>
    <row r="8" spans="3:5" ht="14.25">
      <c r="C8">
        <f>162*100</f>
        <v>16200</v>
      </c>
      <c r="D8">
        <f>14*55</f>
        <v>770</v>
      </c>
      <c r="E8">
        <f>SUM(E1:E7)</f>
        <v>29</v>
      </c>
    </row>
    <row r="9" ht="14.25">
      <c r="C9">
        <f>C8/2500</f>
        <v>6.48</v>
      </c>
    </row>
    <row r="11" ht="14.25">
      <c r="C11">
        <f>C8+D8</f>
        <v>16970</v>
      </c>
    </row>
    <row r="12" ht="14.25">
      <c r="C12">
        <f>C11/2500</f>
        <v>6.788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Zeros="0" view="pageBreakPreview" zoomScale="98" zoomScaleSheetLayoutView="98" zoomScalePageLayoutView="0" workbookViewId="0" topLeftCell="A1">
      <selection activeCell="C10" sqref="C10"/>
    </sheetView>
  </sheetViews>
  <sheetFormatPr defaultColWidth="9.00390625" defaultRowHeight="14.25"/>
  <cols>
    <col min="1" max="1" width="11.00390625" style="2" customWidth="1"/>
    <col min="2" max="2" width="31.75390625" style="45" customWidth="1"/>
    <col min="3" max="3" width="16.00390625" style="45" customWidth="1"/>
    <col min="4" max="4" width="17.125" style="45" customWidth="1"/>
    <col min="5" max="5" width="15.875" style="91" customWidth="1"/>
  </cols>
  <sheetData>
    <row r="1" spans="1:5" ht="15.75">
      <c r="A1" s="200" t="s">
        <v>535</v>
      </c>
      <c r="B1" s="200"/>
      <c r="C1" s="200"/>
      <c r="D1" s="200"/>
      <c r="E1" s="200"/>
    </row>
    <row r="2" spans="1:5" ht="15.75">
      <c r="A2" s="201" t="s">
        <v>0</v>
      </c>
      <c r="B2" s="201"/>
      <c r="C2" s="201"/>
      <c r="D2" s="201"/>
      <c r="E2" s="201"/>
    </row>
    <row r="4" spans="1:4" ht="21.75" customHeight="1">
      <c r="A4" s="36">
        <v>1</v>
      </c>
      <c r="B4" s="202" t="s">
        <v>416</v>
      </c>
      <c r="C4" s="202"/>
      <c r="D4" s="46"/>
    </row>
    <row r="5" spans="1:5" s="4" customFormat="1" ht="47.25">
      <c r="A5" s="3"/>
      <c r="B5" s="90" t="s">
        <v>2</v>
      </c>
      <c r="C5" s="92" t="s">
        <v>624</v>
      </c>
      <c r="D5" s="93" t="s">
        <v>625</v>
      </c>
      <c r="E5" s="92" t="s">
        <v>626</v>
      </c>
    </row>
    <row r="6" spans="1:5" ht="18" customHeight="1">
      <c r="A6" s="184">
        <v>1202071128</v>
      </c>
      <c r="B6" s="182" t="s">
        <v>592</v>
      </c>
      <c r="C6" s="96"/>
      <c r="D6" s="96"/>
      <c r="E6" s="96"/>
    </row>
    <row r="7" spans="1:5" ht="16.5" customHeight="1">
      <c r="A7" s="183" t="s">
        <v>54</v>
      </c>
      <c r="B7" s="94" t="s">
        <v>593</v>
      </c>
      <c r="C7" s="181"/>
      <c r="D7" s="181"/>
      <c r="E7" s="181">
        <v>400000</v>
      </c>
    </row>
    <row r="8" spans="1:5" s="9" customFormat="1" ht="16.5" customHeight="1">
      <c r="A8" s="183" t="s">
        <v>49</v>
      </c>
      <c r="B8" s="94" t="s">
        <v>594</v>
      </c>
      <c r="C8" s="181"/>
      <c r="D8" s="181"/>
      <c r="E8" s="181">
        <v>100000</v>
      </c>
    </row>
    <row r="9" spans="1:5" ht="15.75">
      <c r="A9" s="183" t="s">
        <v>50</v>
      </c>
      <c r="B9" s="94" t="s">
        <v>595</v>
      </c>
      <c r="C9" s="181"/>
      <c r="D9" s="181"/>
      <c r="E9" s="181">
        <v>100000</v>
      </c>
    </row>
    <row r="10" spans="1:5" ht="15.75">
      <c r="A10" s="183" t="s">
        <v>51</v>
      </c>
      <c r="B10" s="94" t="s">
        <v>596</v>
      </c>
      <c r="C10" s="181"/>
      <c r="D10" s="181"/>
      <c r="E10" s="181"/>
    </row>
    <row r="11" spans="1:5" ht="15.75">
      <c r="A11" s="183" t="s">
        <v>52</v>
      </c>
      <c r="B11" s="94" t="s">
        <v>597</v>
      </c>
      <c r="C11" s="181"/>
      <c r="D11" s="181"/>
      <c r="E11" s="181"/>
    </row>
    <row r="12" spans="1:5" ht="15.75">
      <c r="A12" s="183" t="s">
        <v>53</v>
      </c>
      <c r="B12" s="94" t="s">
        <v>598</v>
      </c>
      <c r="C12" s="181"/>
      <c r="D12" s="181"/>
      <c r="E12" s="181"/>
    </row>
    <row r="13" spans="1:5" ht="15.75">
      <c r="A13" s="183" t="s">
        <v>55</v>
      </c>
      <c r="B13" s="94" t="s">
        <v>599</v>
      </c>
      <c r="C13" s="181"/>
      <c r="D13" s="181"/>
      <c r="E13" s="181"/>
    </row>
    <row r="14" spans="1:5" ht="15.75">
      <c r="A14" s="183" t="s">
        <v>56</v>
      </c>
      <c r="B14" s="94" t="s">
        <v>600</v>
      </c>
      <c r="C14" s="181"/>
      <c r="D14" s="181"/>
      <c r="E14" s="181"/>
    </row>
    <row r="15" spans="1:5" ht="15.75">
      <c r="A15" s="183" t="s">
        <v>98</v>
      </c>
      <c r="B15" s="94" t="s">
        <v>601</v>
      </c>
      <c r="C15" s="181"/>
      <c r="D15" s="181"/>
      <c r="E15" s="181"/>
    </row>
    <row r="16" spans="1:5" ht="15.75">
      <c r="A16" s="183" t="s">
        <v>122</v>
      </c>
      <c r="B16" s="94" t="s">
        <v>602</v>
      </c>
      <c r="C16" s="181"/>
      <c r="D16" s="181"/>
      <c r="E16" s="181"/>
    </row>
    <row r="17" spans="1:5" ht="15.75">
      <c r="A17" s="183" t="s">
        <v>123</v>
      </c>
      <c r="B17" s="94" t="s">
        <v>603</v>
      </c>
      <c r="C17" s="181"/>
      <c r="D17" s="181"/>
      <c r="E17" s="181"/>
    </row>
    <row r="18" spans="1:5" ht="15.75">
      <c r="A18" s="183" t="s">
        <v>180</v>
      </c>
      <c r="B18" s="94" t="s">
        <v>604</v>
      </c>
      <c r="C18" s="181"/>
      <c r="D18" s="181"/>
      <c r="E18" s="181"/>
    </row>
    <row r="19" spans="1:5" ht="15.75">
      <c r="A19" s="183" t="s">
        <v>181</v>
      </c>
      <c r="B19" s="94" t="s">
        <v>605</v>
      </c>
      <c r="C19" s="181"/>
      <c r="D19" s="181"/>
      <c r="E19" s="181"/>
    </row>
    <row r="20" spans="1:5" ht="15.75">
      <c r="A20" s="183" t="s">
        <v>182</v>
      </c>
      <c r="B20" s="94" t="s">
        <v>606</v>
      </c>
      <c r="C20" s="181"/>
      <c r="D20" s="181"/>
      <c r="E20" s="181"/>
    </row>
    <row r="21" spans="1:5" ht="15.75">
      <c r="A21" s="183" t="s">
        <v>183</v>
      </c>
      <c r="B21" s="94" t="s">
        <v>607</v>
      </c>
      <c r="C21" s="181"/>
      <c r="D21" s="181"/>
      <c r="E21" s="181"/>
    </row>
    <row r="22" spans="1:5" ht="15.75">
      <c r="A22" s="183" t="s">
        <v>184</v>
      </c>
      <c r="B22" s="94" t="s">
        <v>608</v>
      </c>
      <c r="C22" s="181"/>
      <c r="D22" s="181"/>
      <c r="E22" s="181"/>
    </row>
    <row r="23" spans="1:5" ht="15.75">
      <c r="A23" s="183" t="s">
        <v>185</v>
      </c>
      <c r="B23" s="94" t="s">
        <v>609</v>
      </c>
      <c r="C23" s="181"/>
      <c r="D23" s="181"/>
      <c r="E23" s="181"/>
    </row>
    <row r="24" spans="1:5" ht="15.75">
      <c r="A24" s="183" t="s">
        <v>186</v>
      </c>
      <c r="B24" s="94" t="s">
        <v>610</v>
      </c>
      <c r="C24" s="181"/>
      <c r="D24" s="181"/>
      <c r="E24" s="181"/>
    </row>
    <row r="25" spans="1:5" ht="15.75">
      <c r="A25" s="183" t="s">
        <v>187</v>
      </c>
      <c r="B25" s="94" t="s">
        <v>611</v>
      </c>
      <c r="C25" s="181"/>
      <c r="D25" s="181"/>
      <c r="E25" s="181"/>
    </row>
    <row r="26" spans="1:5" ht="15.75">
      <c r="A26" s="183" t="s">
        <v>188</v>
      </c>
      <c r="B26" s="94" t="s">
        <v>612</v>
      </c>
      <c r="C26" s="181"/>
      <c r="D26" s="181"/>
      <c r="E26" s="181"/>
    </row>
    <row r="27" spans="1:5" ht="15.75">
      <c r="A27" s="183" t="s">
        <v>189</v>
      </c>
      <c r="B27" s="94" t="s">
        <v>613</v>
      </c>
      <c r="C27" s="181"/>
      <c r="D27" s="181"/>
      <c r="E27" s="181"/>
    </row>
    <row r="28" spans="1:5" ht="15.75">
      <c r="A28" s="183" t="s">
        <v>190</v>
      </c>
      <c r="B28" s="94" t="s">
        <v>614</v>
      </c>
      <c r="C28" s="181"/>
      <c r="D28" s="181"/>
      <c r="E28" s="181"/>
    </row>
    <row r="29" spans="1:5" ht="15.75">
      <c r="A29" s="183" t="s">
        <v>191</v>
      </c>
      <c r="B29" s="94" t="s">
        <v>615</v>
      </c>
      <c r="C29" s="181"/>
      <c r="D29" s="181"/>
      <c r="E29" s="181"/>
    </row>
    <row r="30" spans="1:5" ht="15.75">
      <c r="A30" s="183" t="s">
        <v>513</v>
      </c>
      <c r="B30" s="94" t="s">
        <v>616</v>
      </c>
      <c r="C30" s="181"/>
      <c r="D30" s="181"/>
      <c r="E30" s="181"/>
    </row>
    <row r="31" spans="1:5" ht="15.75">
      <c r="A31" s="183" t="s">
        <v>514</v>
      </c>
      <c r="B31" s="94" t="s">
        <v>617</v>
      </c>
      <c r="C31" s="181"/>
      <c r="D31" s="181"/>
      <c r="E31" s="181"/>
    </row>
    <row r="32" spans="1:5" ht="15.75">
      <c r="A32" s="183" t="s">
        <v>515</v>
      </c>
      <c r="B32" s="94" t="s">
        <v>618</v>
      </c>
      <c r="C32" s="181"/>
      <c r="D32" s="181"/>
      <c r="E32" s="181"/>
    </row>
    <row r="33" spans="1:5" ht="15.75">
      <c r="A33" s="183" t="s">
        <v>516</v>
      </c>
      <c r="B33" s="94" t="s">
        <v>619</v>
      </c>
      <c r="C33" s="181"/>
      <c r="D33" s="181"/>
      <c r="E33" s="181"/>
    </row>
    <row r="34" spans="1:5" ht="16.5" thickBot="1">
      <c r="A34" s="183" t="s">
        <v>517</v>
      </c>
      <c r="B34" s="94" t="s">
        <v>620</v>
      </c>
      <c r="C34" s="181"/>
      <c r="D34" s="181"/>
      <c r="E34" s="181"/>
    </row>
    <row r="35" spans="1:5" ht="17.25" thickBot="1" thickTop="1">
      <c r="A35" s="183"/>
      <c r="B35" s="185" t="s">
        <v>43</v>
      </c>
      <c r="C35" s="186">
        <f>SUM(C7:C34)</f>
        <v>0</v>
      </c>
      <c r="D35" s="186">
        <f>SUM(D7:D34)</f>
        <v>0</v>
      </c>
      <c r="E35" s="186">
        <f>SUM(E7:E34)</f>
        <v>600000</v>
      </c>
    </row>
    <row r="36" ht="16.5" thickTop="1"/>
  </sheetData>
  <sheetProtection/>
  <mergeCells count="3">
    <mergeCell ref="A1:E1"/>
    <mergeCell ref="A2:E2"/>
    <mergeCell ref="B4:C4"/>
  </mergeCells>
  <printOptions horizontalCentered="1"/>
  <pageMargins left="0.5511811023622047" right="0.5118110236220472" top="0.5905511811023623" bottom="0.5511811023622047" header="0.3937007874015748" footer="0.3937007874015748"/>
  <pageSetup horizontalDpi="600" verticalDpi="600" orientation="portrait" paperSize="9" scale="7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ADOB COMPUTER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ADOB COMPUTERS</dc:creator>
  <cp:keywords/>
  <dc:description/>
  <cp:lastModifiedBy>Donald Iornenge</cp:lastModifiedBy>
  <cp:lastPrinted>2016-05-13T08:25:17Z</cp:lastPrinted>
  <dcterms:created xsi:type="dcterms:W3CDTF">1999-07-11T02:48:14Z</dcterms:created>
  <dcterms:modified xsi:type="dcterms:W3CDTF">2016-05-17T09:22:49Z</dcterms:modified>
  <cp:category/>
  <cp:version/>
  <cp:contentType/>
  <cp:contentStatus/>
</cp:coreProperties>
</file>