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 activeTab="2"/>
  </bookViews>
  <sheets>
    <sheet name="Summary Table" sheetId="5" r:id="rId1"/>
    <sheet name="Revised Recurrent Exp." sheetId="9" r:id="rId2"/>
    <sheet name="Detailed Capital Exp." sheetId="3" r:id="rId3"/>
  </sheets>
  <externalReferences>
    <externalReference r:id="rId4"/>
  </externalReferences>
  <definedNames>
    <definedName name="agricnnaturalresources2019" localSheetId="0">'[1]8.Capital Expenditure'!$N$7</definedName>
    <definedName name="commindustryntourism2019" localSheetId="0">'[1]8.Capital Expenditure'!$N$8</definedName>
    <definedName name="education2019" localSheetId="0">'[1]8.Capital Expenditure'!$N$16</definedName>
    <definedName name="environsnforestry2019" localSheetId="0">'[1]8.Capital Expenditure'!$N$22</definedName>
    <definedName name="executive2019" localSheetId="0">'[1]8.Capital Expenditure'!$N$29</definedName>
    <definedName name="financenpoverty2019" localSheetId="0">'[1]8.Capital Expenditure'!$N$11</definedName>
    <definedName name="governance2019" localSheetId="0">'[1]8.Capital Expenditure'!$N$30</definedName>
    <definedName name="health2019" localSheetId="0">'[1]8.Capital Expenditure'!$N$17</definedName>
    <definedName name="IGRnew" localSheetId="0">'[1]2. Breakdown of IGR'!$E$513</definedName>
    <definedName name="information2019" localSheetId="0">'[1]8.Capital Expenditure'!$N$12</definedName>
    <definedName name="landsnurbandevt2019" localSheetId="0">'[1]8.Capital Expenditure'!$N$24</definedName>
    <definedName name="lawnjustice2019" localSheetId="0">'[1]8.Capital Expenditure'!$N$31</definedName>
    <definedName name="legislature2019" localSheetId="0">'[1]8.Capital Expenditure'!$N$32</definedName>
    <definedName name="Overheadcost2019" localSheetId="0">'[1]4.Sum. of Capital &amp; Rec. Exp'!$O$498</definedName>
    <definedName name="Personnelcost2019" localSheetId="0">'[1]4.Sum. of Capital &amp; Rec. Exp'!$O$496</definedName>
    <definedName name="_xlnm.Print_Titles" localSheetId="2">'Detailed Capital Exp.'!$1:$5</definedName>
    <definedName name="_xlnm.Print_Titles" localSheetId="0">'Summary Table'!$1:$4</definedName>
    <definedName name="ruralncommunitydevt2019" localSheetId="0">'[1]8.Capital Expenditure'!$N$9</definedName>
    <definedName name="socialdevelopment2019" localSheetId="0">'[1]8.Capital Expenditure'!$N$18</definedName>
    <definedName name="solidminerals2019" localSheetId="0">'[1]8.Capital Expenditure'!$N$25</definedName>
    <definedName name="waterresources2019" localSheetId="0">'[1]8.Capital Expenditure'!$N$23</definedName>
    <definedName name="WorkPowerHousingTransport" localSheetId="0">'Detailed Capital Exp.'!$D$10</definedName>
    <definedName name="workspowerhousingntrans2019" localSheetId="0">'[1]8.Capital Expenditure'!$N$10</definedName>
  </definedNames>
  <calcPr calcId="124519"/>
</workbook>
</file>

<file path=xl/calcChain.xml><?xml version="1.0" encoding="utf-8"?>
<calcChain xmlns="http://schemas.openxmlformats.org/spreadsheetml/2006/main">
  <c r="D674" i="3"/>
  <c r="C674" l="1"/>
  <c r="E673"/>
  <c r="E9"/>
  <c r="E10"/>
  <c r="E12"/>
  <c r="E16"/>
  <c r="E17"/>
  <c r="E18"/>
  <c r="E19"/>
  <c r="E22"/>
  <c r="E23"/>
  <c r="E24"/>
  <c r="E25"/>
  <c r="E26"/>
  <c r="E29"/>
  <c r="E30"/>
  <c r="E31"/>
  <c r="E32"/>
  <c r="E33"/>
  <c r="E38"/>
  <c r="E39"/>
  <c r="E40"/>
  <c r="E41"/>
  <c r="E42"/>
  <c r="E43"/>
  <c r="E44"/>
  <c r="E46"/>
  <c r="E47"/>
  <c r="E48"/>
  <c r="E49"/>
  <c r="E50"/>
  <c r="E51"/>
  <c r="E52"/>
  <c r="E53"/>
  <c r="E54"/>
  <c r="E55"/>
  <c r="E56"/>
  <c r="E57"/>
  <c r="E58"/>
  <c r="E59"/>
  <c r="E60"/>
  <c r="E61"/>
  <c r="E62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8"/>
  <c r="E7"/>
  <c r="E1066"/>
  <c r="E1067"/>
  <c r="E1068"/>
  <c r="E1069"/>
  <c r="E1070"/>
  <c r="E1071"/>
  <c r="E1072"/>
  <c r="E1065"/>
  <c r="E1060"/>
  <c r="E1061"/>
  <c r="E1062"/>
  <c r="E1063"/>
  <c r="E1059"/>
  <c r="E1050"/>
  <c r="E1051"/>
  <c r="E1052"/>
  <c r="E1053"/>
  <c r="E1054"/>
  <c r="E1055"/>
  <c r="E1056"/>
  <c r="E1057"/>
  <c r="E1049"/>
  <c r="E1043"/>
  <c r="E1044"/>
  <c r="E1045"/>
  <c r="E1046"/>
  <c r="E1047"/>
  <c r="E1042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15"/>
  <c r="E1004"/>
  <c r="E1005"/>
  <c r="E1006"/>
  <c r="E1007"/>
  <c r="E1008"/>
  <c r="E1009"/>
  <c r="E1010"/>
  <c r="E1011"/>
  <c r="E1012"/>
  <c r="E1013"/>
  <c r="E1003"/>
  <c r="E998"/>
  <c r="E999"/>
  <c r="E1000"/>
  <c r="E1001"/>
  <c r="E997"/>
  <c r="E986"/>
  <c r="E987"/>
  <c r="E988"/>
  <c r="E989"/>
  <c r="E990"/>
  <c r="E991"/>
  <c r="E992"/>
  <c r="E993"/>
  <c r="E994"/>
  <c r="E995"/>
  <c r="E985"/>
  <c r="E968"/>
  <c r="E969"/>
  <c r="E970"/>
  <c r="E971"/>
  <c r="E972"/>
  <c r="E973"/>
  <c r="E974"/>
  <c r="E975"/>
  <c r="E976"/>
  <c r="E977"/>
  <c r="E978"/>
  <c r="E979"/>
  <c r="E980"/>
  <c r="E981"/>
  <c r="E982"/>
  <c r="E983"/>
  <c r="E967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48"/>
  <c r="E946"/>
  <c r="E945"/>
  <c r="E942"/>
  <c r="E943"/>
  <c r="E941"/>
  <c r="E931"/>
  <c r="E932"/>
  <c r="E933"/>
  <c r="E934"/>
  <c r="E935"/>
  <c r="E936"/>
  <c r="E930"/>
  <c r="E923"/>
  <c r="E924"/>
  <c r="E925"/>
  <c r="E926"/>
  <c r="E927"/>
  <c r="E928"/>
  <c r="E922"/>
  <c r="E919"/>
  <c r="E920"/>
  <c r="E918"/>
  <c r="E910"/>
  <c r="E911"/>
  <c r="E912"/>
  <c r="E913"/>
  <c r="E914"/>
  <c r="E915"/>
  <c r="E916"/>
  <c r="E909"/>
  <c r="E901"/>
  <c r="E902"/>
  <c r="E903"/>
  <c r="E904"/>
  <c r="E905"/>
  <c r="E906"/>
  <c r="E907"/>
  <c r="E900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34"/>
  <c r="E825"/>
  <c r="E826"/>
  <c r="E827"/>
  <c r="E828"/>
  <c r="E829"/>
  <c r="E830"/>
  <c r="E831"/>
  <c r="E832"/>
  <c r="E824"/>
  <c r="E822"/>
  <c r="E821"/>
  <c r="E820"/>
  <c r="E813"/>
  <c r="E814"/>
  <c r="E815"/>
  <c r="E816"/>
  <c r="E817"/>
  <c r="E818"/>
  <c r="E812"/>
  <c r="E807"/>
  <c r="E808"/>
  <c r="E809"/>
  <c r="E810"/>
  <c r="E806"/>
  <c r="E804"/>
  <c r="E803"/>
  <c r="E795"/>
  <c r="E796"/>
  <c r="E797"/>
  <c r="E798"/>
  <c r="E799"/>
  <c r="E800"/>
  <c r="E801"/>
  <c r="E794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75"/>
  <c r="E769"/>
  <c r="E770"/>
  <c r="E771"/>
  <c r="E772"/>
  <c r="E773"/>
  <c r="E768"/>
  <c r="E762"/>
  <c r="E763"/>
  <c r="E764"/>
  <c r="E765"/>
  <c r="E761"/>
  <c r="E754"/>
  <c r="E755"/>
  <c r="E756"/>
  <c r="E757"/>
  <c r="E758"/>
  <c r="E751"/>
  <c r="E721"/>
  <c r="E722"/>
  <c r="E725"/>
  <c r="E726"/>
  <c r="E727"/>
  <c r="E729"/>
  <c r="E730"/>
  <c r="E732"/>
  <c r="E733"/>
  <c r="E734"/>
  <c r="E736"/>
  <c r="E737"/>
  <c r="E738"/>
  <c r="E740"/>
  <c r="E741"/>
  <c r="E742"/>
  <c r="E743"/>
  <c r="E744"/>
  <c r="E745"/>
  <c r="E746"/>
  <c r="E747"/>
  <c r="E748"/>
  <c r="E749"/>
  <c r="E750"/>
  <c r="E720"/>
  <c r="E718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695"/>
  <c r="E693"/>
  <c r="E687"/>
  <c r="E688"/>
  <c r="E689"/>
  <c r="E690"/>
  <c r="E691"/>
  <c r="E692"/>
  <c r="E686"/>
  <c r="E681"/>
  <c r="E682"/>
  <c r="E683"/>
  <c r="E684"/>
  <c r="E680"/>
  <c r="E677"/>
  <c r="E678"/>
  <c r="E676"/>
  <c r="E667"/>
  <c r="E668"/>
  <c r="E669"/>
  <c r="E670"/>
  <c r="E671"/>
  <c r="E672"/>
  <c r="E659"/>
  <c r="E660"/>
  <c r="E661"/>
  <c r="E662"/>
  <c r="E658"/>
  <c r="E652"/>
  <c r="E653"/>
  <c r="E654"/>
  <c r="E655"/>
  <c r="E656"/>
  <c r="E651"/>
  <c r="E649"/>
  <c r="E644"/>
  <c r="E645"/>
  <c r="E646"/>
  <c r="E647"/>
  <c r="E648"/>
  <c r="E643"/>
  <c r="E641"/>
  <c r="E640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21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579"/>
  <c r="E574"/>
  <c r="E575"/>
  <c r="E576"/>
  <c r="E577"/>
  <c r="E573"/>
  <c r="E569"/>
  <c r="E570"/>
  <c r="E571"/>
  <c r="E568"/>
  <c r="E566"/>
  <c r="E565"/>
  <c r="E563"/>
  <c r="E559"/>
  <c r="E560"/>
  <c r="E561"/>
  <c r="E562"/>
  <c r="E558"/>
  <c r="E556"/>
  <c r="E537"/>
  <c r="E538"/>
  <c r="E539"/>
  <c r="E540"/>
  <c r="E541"/>
  <c r="E542"/>
  <c r="E543"/>
  <c r="E544"/>
  <c r="E545"/>
  <c r="E546"/>
  <c r="E548"/>
  <c r="E550"/>
  <c r="E552"/>
  <c r="E533"/>
  <c r="E534"/>
  <c r="E535"/>
  <c r="E530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473"/>
  <c r="E445"/>
  <c r="E446"/>
  <c r="E447"/>
  <c r="E448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8"/>
  <c r="E469"/>
  <c r="E470"/>
  <c r="E442"/>
  <c r="E431"/>
  <c r="E432"/>
  <c r="E433"/>
  <c r="E434"/>
  <c r="E435"/>
  <c r="E436"/>
  <c r="E437"/>
  <c r="E438"/>
  <c r="E439"/>
  <c r="E440"/>
  <c r="E441"/>
  <c r="E430"/>
  <c r="E428"/>
  <c r="E425"/>
  <c r="E426"/>
  <c r="E427"/>
  <c r="E424"/>
  <c r="E422"/>
  <c r="E414"/>
  <c r="E415"/>
  <c r="E416"/>
  <c r="E417"/>
  <c r="E418"/>
  <c r="E419"/>
  <c r="E420"/>
  <c r="E421"/>
  <c r="E413"/>
  <c r="E411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384"/>
  <c r="E382"/>
  <c r="E381"/>
  <c r="E379"/>
  <c r="E376"/>
  <c r="E377"/>
  <c r="E378"/>
  <c r="E375"/>
  <c r="E368"/>
  <c r="E369"/>
  <c r="E370"/>
  <c r="E371"/>
  <c r="E372"/>
  <c r="E373"/>
  <c r="E367"/>
  <c r="E365"/>
  <c r="E359"/>
  <c r="E360"/>
  <c r="E361"/>
  <c r="E362"/>
  <c r="E363"/>
  <c r="E364"/>
  <c r="E358"/>
  <c r="E356"/>
  <c r="E353"/>
  <c r="E354"/>
  <c r="E355"/>
  <c r="E352"/>
  <c r="E350"/>
  <c r="E349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23"/>
  <c r="E313"/>
  <c r="E314"/>
  <c r="E315"/>
  <c r="E316"/>
  <c r="E317"/>
  <c r="E320"/>
  <c r="E312"/>
  <c r="E310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291"/>
  <c r="E286"/>
  <c r="E287"/>
  <c r="E288"/>
  <c r="E289"/>
  <c r="E285"/>
  <c r="E281"/>
  <c r="E282"/>
  <c r="E283"/>
  <c r="E280"/>
  <c r="E275"/>
  <c r="E276"/>
  <c r="E277"/>
  <c r="E278"/>
  <c r="E274"/>
  <c r="E272"/>
  <c r="E268"/>
  <c r="E270"/>
  <c r="E271"/>
  <c r="E267"/>
  <c r="E265"/>
  <c r="E259"/>
  <c r="E260"/>
  <c r="E261"/>
  <c r="E262"/>
  <c r="E263"/>
  <c r="E264"/>
  <c r="E258"/>
  <c r="E253"/>
  <c r="E238"/>
  <c r="E239"/>
  <c r="E240"/>
  <c r="E241"/>
  <c r="E242"/>
  <c r="E243"/>
  <c r="E244"/>
  <c r="E245"/>
  <c r="E246"/>
  <c r="E247"/>
  <c r="E248"/>
  <c r="E249"/>
  <c r="E250"/>
  <c r="E251"/>
  <c r="E252"/>
  <c r="E237"/>
  <c r="E235"/>
  <c r="E223"/>
  <c r="E224"/>
  <c r="E225"/>
  <c r="E226"/>
  <c r="E227"/>
  <c r="E228"/>
  <c r="E229"/>
  <c r="E230"/>
  <c r="E231"/>
  <c r="E232"/>
  <c r="E233"/>
  <c r="E234"/>
  <c r="E222"/>
  <c r="E220"/>
  <c r="E210"/>
  <c r="E211"/>
  <c r="E212"/>
  <c r="E213"/>
  <c r="E214"/>
  <c r="E215"/>
  <c r="E216"/>
  <c r="E217"/>
  <c r="E218"/>
  <c r="E219"/>
  <c r="E209"/>
  <c r="E207"/>
  <c r="E204"/>
  <c r="E205"/>
  <c r="E206"/>
  <c r="E203"/>
  <c r="E201"/>
  <c r="D201"/>
  <c r="E196"/>
  <c r="D196"/>
  <c r="C196"/>
  <c r="E199"/>
  <c r="E200"/>
  <c r="E198"/>
  <c r="E195"/>
  <c r="D188"/>
  <c r="E172"/>
  <c r="E173"/>
  <c r="E174"/>
  <c r="E175"/>
  <c r="E176"/>
  <c r="E177"/>
  <c r="E178"/>
  <c r="E179"/>
  <c r="E180"/>
  <c r="E181"/>
  <c r="E182"/>
  <c r="E183"/>
  <c r="E185"/>
  <c r="E186"/>
  <c r="E187"/>
  <c r="E188"/>
  <c r="E189"/>
  <c r="E190"/>
  <c r="E191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44"/>
  <c r="E29" i="5"/>
  <c r="E35" l="1"/>
  <c r="E38" s="1"/>
  <c r="D35"/>
  <c r="C35"/>
  <c r="B35"/>
  <c r="E23"/>
  <c r="D29"/>
  <c r="C29"/>
  <c r="B29"/>
  <c r="E24"/>
  <c r="D24"/>
  <c r="B24"/>
  <c r="B23" s="1"/>
  <c r="E13"/>
  <c r="D13"/>
  <c r="B13"/>
  <c r="C19"/>
  <c r="C13" s="1"/>
  <c r="B34" l="1"/>
  <c r="B38" s="1"/>
  <c r="D23"/>
  <c r="D34" s="1"/>
  <c r="D38" s="1"/>
  <c r="J9" i="9"/>
  <c r="K9"/>
  <c r="J12"/>
  <c r="K12"/>
  <c r="L9"/>
  <c r="M9" l="1"/>
  <c r="M12"/>
  <c r="L12"/>
  <c r="D148" i="3" l="1"/>
  <c r="C26" i="5"/>
  <c r="C24" s="1"/>
  <c r="C23" s="1"/>
  <c r="C34" s="1"/>
  <c r="C38" s="1"/>
  <c r="C530" i="3"/>
  <c r="C79" s="1"/>
  <c r="D44"/>
  <c r="C556"/>
  <c r="C83" s="1"/>
  <c r="C44"/>
  <c r="C1040"/>
  <c r="C94" s="1"/>
  <c r="C207"/>
  <c r="C96" s="1"/>
  <c r="D144"/>
  <c r="D145"/>
  <c r="D146"/>
  <c r="D147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5"/>
  <c r="D186"/>
  <c r="D187"/>
  <c r="D189"/>
  <c r="D190"/>
  <c r="D191"/>
  <c r="D195"/>
  <c r="D198"/>
  <c r="D199"/>
  <c r="D200"/>
  <c r="D203"/>
  <c r="D204"/>
  <c r="D205"/>
  <c r="D206"/>
  <c r="D209"/>
  <c r="D210"/>
  <c r="D211"/>
  <c r="D212"/>
  <c r="D213"/>
  <c r="D214"/>
  <c r="D215"/>
  <c r="D216"/>
  <c r="D217"/>
  <c r="D218"/>
  <c r="D219"/>
  <c r="D222"/>
  <c r="D223"/>
  <c r="D224"/>
  <c r="D225"/>
  <c r="D226"/>
  <c r="D227"/>
  <c r="D228"/>
  <c r="D229"/>
  <c r="D230"/>
  <c r="D231"/>
  <c r="D232"/>
  <c r="D233"/>
  <c r="D234"/>
  <c r="D237"/>
  <c r="D238"/>
  <c r="D239"/>
  <c r="D240"/>
  <c r="D241"/>
  <c r="D242"/>
  <c r="D243"/>
  <c r="D244"/>
  <c r="D245"/>
  <c r="D246"/>
  <c r="D247"/>
  <c r="D248"/>
  <c r="D249"/>
  <c r="D250"/>
  <c r="D251"/>
  <c r="D252"/>
  <c r="D255"/>
  <c r="E255" s="1"/>
  <c r="E256" s="1"/>
  <c r="D258"/>
  <c r="D259"/>
  <c r="D260"/>
  <c r="D261"/>
  <c r="D262"/>
  <c r="D263"/>
  <c r="D264"/>
  <c r="D267"/>
  <c r="D268"/>
  <c r="D270"/>
  <c r="D271"/>
  <c r="D274"/>
  <c r="D275"/>
  <c r="D276"/>
  <c r="D277"/>
  <c r="D280"/>
  <c r="D281"/>
  <c r="D282"/>
  <c r="D285"/>
  <c r="D286"/>
  <c r="D287"/>
  <c r="D288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2"/>
  <c r="D313"/>
  <c r="D314"/>
  <c r="D315"/>
  <c r="D316"/>
  <c r="D317"/>
  <c r="D320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9"/>
  <c r="D352"/>
  <c r="D353"/>
  <c r="D354"/>
  <c r="D355"/>
  <c r="D358"/>
  <c r="D359"/>
  <c r="D360"/>
  <c r="D361"/>
  <c r="D362"/>
  <c r="D363"/>
  <c r="D364"/>
  <c r="D367"/>
  <c r="D368"/>
  <c r="D369"/>
  <c r="D370"/>
  <c r="D371"/>
  <c r="D372"/>
  <c r="D375"/>
  <c r="D376"/>
  <c r="D377"/>
  <c r="D378"/>
  <c r="D381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3"/>
  <c r="D414"/>
  <c r="D415"/>
  <c r="D416"/>
  <c r="D417"/>
  <c r="D418"/>
  <c r="D419"/>
  <c r="D420"/>
  <c r="D421"/>
  <c r="D424"/>
  <c r="D425"/>
  <c r="D426"/>
  <c r="D427"/>
  <c r="D430"/>
  <c r="D431"/>
  <c r="D432"/>
  <c r="D433"/>
  <c r="D434"/>
  <c r="D435"/>
  <c r="D436"/>
  <c r="D437"/>
  <c r="D438"/>
  <c r="D439"/>
  <c r="D440"/>
  <c r="D441"/>
  <c r="D445"/>
  <c r="D446"/>
  <c r="D447"/>
  <c r="D448"/>
  <c r="D450"/>
  <c r="D451"/>
  <c r="D453"/>
  <c r="D455"/>
  <c r="D456"/>
  <c r="D457"/>
  <c r="D458"/>
  <c r="D459"/>
  <c r="D460"/>
  <c r="D461"/>
  <c r="D462"/>
  <c r="D463"/>
  <c r="D464"/>
  <c r="D465"/>
  <c r="D466"/>
  <c r="D468"/>
  <c r="D469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3"/>
  <c r="D534"/>
  <c r="D535"/>
  <c r="D537"/>
  <c r="D538"/>
  <c r="D539"/>
  <c r="D540"/>
  <c r="D541"/>
  <c r="D542"/>
  <c r="D543"/>
  <c r="D544"/>
  <c r="D545"/>
  <c r="D546"/>
  <c r="D548"/>
  <c r="D550"/>
  <c r="D552"/>
  <c r="D558"/>
  <c r="D559"/>
  <c r="D560"/>
  <c r="D561"/>
  <c r="D562"/>
  <c r="D565"/>
  <c r="D570"/>
  <c r="D573"/>
  <c r="D574"/>
  <c r="D575"/>
  <c r="D576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40"/>
  <c r="D643"/>
  <c r="D644"/>
  <c r="D645"/>
  <c r="D646"/>
  <c r="D647"/>
  <c r="D648"/>
  <c r="D651"/>
  <c r="D652"/>
  <c r="D653"/>
  <c r="D654"/>
  <c r="D655"/>
  <c r="D658"/>
  <c r="D659"/>
  <c r="D660"/>
  <c r="D661"/>
  <c r="D665"/>
  <c r="D667"/>
  <c r="D668"/>
  <c r="D669"/>
  <c r="D670"/>
  <c r="D671"/>
  <c r="D672"/>
  <c r="D676"/>
  <c r="D677"/>
  <c r="D680"/>
  <c r="D681"/>
  <c r="D682"/>
  <c r="D683"/>
  <c r="D686"/>
  <c r="D687"/>
  <c r="D688"/>
  <c r="D689"/>
  <c r="D690"/>
  <c r="D691"/>
  <c r="D692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20"/>
  <c r="D721"/>
  <c r="D722"/>
  <c r="D725"/>
  <c r="D726"/>
  <c r="D727"/>
  <c r="D729"/>
  <c r="D730"/>
  <c r="D732"/>
  <c r="D733"/>
  <c r="D734"/>
  <c r="D736"/>
  <c r="D737"/>
  <c r="D738"/>
  <c r="D740"/>
  <c r="D741"/>
  <c r="D742"/>
  <c r="D743"/>
  <c r="D744"/>
  <c r="D745"/>
  <c r="D746"/>
  <c r="D747"/>
  <c r="D748"/>
  <c r="D749"/>
  <c r="D750"/>
  <c r="D754"/>
  <c r="D755"/>
  <c r="D756"/>
  <c r="D757"/>
  <c r="D758"/>
  <c r="D761"/>
  <c r="D762"/>
  <c r="D763"/>
  <c r="D764"/>
  <c r="D768"/>
  <c r="D769"/>
  <c r="D770"/>
  <c r="D771"/>
  <c r="D772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4"/>
  <c r="D795"/>
  <c r="D796"/>
  <c r="D797"/>
  <c r="D798"/>
  <c r="D799"/>
  <c r="D800"/>
  <c r="D803"/>
  <c r="D806"/>
  <c r="D807"/>
  <c r="D808"/>
  <c r="D809"/>
  <c r="D812"/>
  <c r="D813"/>
  <c r="D814"/>
  <c r="D816"/>
  <c r="D817"/>
  <c r="D820"/>
  <c r="D821"/>
  <c r="D824"/>
  <c r="D825"/>
  <c r="D826"/>
  <c r="D827"/>
  <c r="D828"/>
  <c r="D829"/>
  <c r="D830"/>
  <c r="D831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5"/>
  <c r="D886"/>
  <c r="D887"/>
  <c r="D888"/>
  <c r="D889"/>
  <c r="D890"/>
  <c r="D891"/>
  <c r="D892"/>
  <c r="D893"/>
  <c r="D894"/>
  <c r="D895"/>
  <c r="D896"/>
  <c r="D897"/>
  <c r="D900"/>
  <c r="D901"/>
  <c r="D902"/>
  <c r="D903"/>
  <c r="D904"/>
  <c r="D905"/>
  <c r="D906"/>
  <c r="D909"/>
  <c r="D910"/>
  <c r="D911"/>
  <c r="D912"/>
  <c r="D913"/>
  <c r="D914"/>
  <c r="D915"/>
  <c r="D918"/>
  <c r="D919"/>
  <c r="D922"/>
  <c r="D923"/>
  <c r="D924"/>
  <c r="D925"/>
  <c r="D926"/>
  <c r="D927"/>
  <c r="D930"/>
  <c r="D931"/>
  <c r="D932"/>
  <c r="D933"/>
  <c r="D934"/>
  <c r="D935"/>
  <c r="D938"/>
  <c r="E938" s="1"/>
  <c r="E939" s="1"/>
  <c r="D941"/>
  <c r="D942"/>
  <c r="D945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7"/>
  <c r="D968"/>
  <c r="D969"/>
  <c r="D970"/>
  <c r="D971"/>
  <c r="D972"/>
  <c r="D973"/>
  <c r="D974"/>
  <c r="D975"/>
  <c r="D976"/>
  <c r="D977"/>
  <c r="D978"/>
  <c r="D979"/>
  <c r="D980"/>
  <c r="D981"/>
  <c r="D982"/>
  <c r="D985"/>
  <c r="D986"/>
  <c r="D987"/>
  <c r="D988"/>
  <c r="D989"/>
  <c r="D990"/>
  <c r="D991"/>
  <c r="D992"/>
  <c r="D993"/>
  <c r="D994"/>
  <c r="D997"/>
  <c r="D998"/>
  <c r="D999"/>
  <c r="D1000"/>
  <c r="D1003"/>
  <c r="D1004"/>
  <c r="D1005"/>
  <c r="D1006"/>
  <c r="D1007"/>
  <c r="D1008"/>
  <c r="D1009"/>
  <c r="D1010"/>
  <c r="D1011"/>
  <c r="D1012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2"/>
  <c r="D1043"/>
  <c r="D1044"/>
  <c r="D1045"/>
  <c r="D1046"/>
  <c r="D1049"/>
  <c r="D1050"/>
  <c r="D1051"/>
  <c r="D1052"/>
  <c r="D1053"/>
  <c r="D1054"/>
  <c r="D1055"/>
  <c r="D1056"/>
  <c r="D1059"/>
  <c r="D1060"/>
  <c r="D1061"/>
  <c r="D1062"/>
  <c r="D1065"/>
  <c r="D1066"/>
  <c r="D1067"/>
  <c r="D1068"/>
  <c r="D1070"/>
  <c r="D1071"/>
  <c r="C1072"/>
  <c r="C1063"/>
  <c r="C100" s="1"/>
  <c r="C25" s="1"/>
  <c r="C1057"/>
  <c r="C52" s="1"/>
  <c r="C1047"/>
  <c r="C1013"/>
  <c r="C1001"/>
  <c r="C995"/>
  <c r="C983"/>
  <c r="C97" s="1"/>
  <c r="C965"/>
  <c r="C137" s="1"/>
  <c r="C946"/>
  <c r="C943"/>
  <c r="C124" s="1"/>
  <c r="C939"/>
  <c r="C60" s="1"/>
  <c r="C936"/>
  <c r="C928"/>
  <c r="C920"/>
  <c r="C916"/>
  <c r="C123" s="1"/>
  <c r="C907"/>
  <c r="C61" s="1"/>
  <c r="C898"/>
  <c r="C832"/>
  <c r="C822"/>
  <c r="C118" s="1"/>
  <c r="C818"/>
  <c r="C87" s="1"/>
  <c r="C810"/>
  <c r="C110" s="1"/>
  <c r="C804"/>
  <c r="C117" s="1"/>
  <c r="C801"/>
  <c r="C56" s="1"/>
  <c r="C792"/>
  <c r="C773"/>
  <c r="C57" s="1"/>
  <c r="C765"/>
  <c r="C54" s="1"/>
  <c r="C759"/>
  <c r="C51" s="1"/>
  <c r="C751"/>
  <c r="C50" s="1"/>
  <c r="C718"/>
  <c r="C693"/>
  <c r="C132" s="1"/>
  <c r="C684"/>
  <c r="C678"/>
  <c r="C662"/>
  <c r="C114" s="1"/>
  <c r="C656"/>
  <c r="C130" s="1"/>
  <c r="C649"/>
  <c r="C641"/>
  <c r="C638"/>
  <c r="C116" s="1"/>
  <c r="C619"/>
  <c r="C62" s="1"/>
  <c r="C577"/>
  <c r="C571"/>
  <c r="C566"/>
  <c r="C80" s="1"/>
  <c r="C563"/>
  <c r="C471"/>
  <c r="C95" s="1"/>
  <c r="C442"/>
  <c r="C428"/>
  <c r="C49" s="1"/>
  <c r="C422"/>
  <c r="C411"/>
  <c r="C69" s="1"/>
  <c r="C382"/>
  <c r="C379"/>
  <c r="C75" s="1"/>
  <c r="C373"/>
  <c r="C71" s="1"/>
  <c r="C365"/>
  <c r="C72" s="1"/>
  <c r="C356"/>
  <c r="C350"/>
  <c r="C70" s="1"/>
  <c r="C347"/>
  <c r="C74" s="1"/>
  <c r="C321"/>
  <c r="C68" s="1"/>
  <c r="C310"/>
  <c r="C289"/>
  <c r="C88" s="1"/>
  <c r="C283"/>
  <c r="C53" s="1"/>
  <c r="C278"/>
  <c r="C272"/>
  <c r="C265"/>
  <c r="C42" s="1"/>
  <c r="C256"/>
  <c r="C40" s="1"/>
  <c r="C253"/>
  <c r="C43" s="1"/>
  <c r="C235"/>
  <c r="C39" s="1"/>
  <c r="C220"/>
  <c r="C201"/>
  <c r="C41" s="1"/>
  <c r="C193"/>
  <c r="C38" s="1"/>
  <c r="D220" l="1"/>
  <c r="D59" s="1"/>
  <c r="D253"/>
  <c r="D43" s="1"/>
  <c r="D265"/>
  <c r="D42" s="1"/>
  <c r="D278"/>
  <c r="D98" s="1"/>
  <c r="D289"/>
  <c r="D88" s="1"/>
  <c r="D350"/>
  <c r="D70" s="1"/>
  <c r="D365"/>
  <c r="D72" s="1"/>
  <c r="D379"/>
  <c r="D75" s="1"/>
  <c r="D411"/>
  <c r="D69" s="1"/>
  <c r="D428"/>
  <c r="D49" s="1"/>
  <c r="D41"/>
  <c r="D563"/>
  <c r="D82" s="1"/>
  <c r="D619"/>
  <c r="D62" s="1"/>
  <c r="D12" s="1"/>
  <c r="D641"/>
  <c r="D138" s="1"/>
  <c r="D656"/>
  <c r="D130" s="1"/>
  <c r="D684"/>
  <c r="D133" s="1"/>
  <c r="D718"/>
  <c r="D131" s="1"/>
  <c r="D801"/>
  <c r="D56" s="1"/>
  <c r="D810"/>
  <c r="D110" s="1"/>
  <c r="D822"/>
  <c r="D118" s="1"/>
  <c r="D898"/>
  <c r="D58" s="1"/>
  <c r="D916"/>
  <c r="D123" s="1"/>
  <c r="D928"/>
  <c r="D106" s="1"/>
  <c r="D939"/>
  <c r="D60" s="1"/>
  <c r="D946"/>
  <c r="D125" s="1"/>
  <c r="D983"/>
  <c r="D97" s="1"/>
  <c r="D1001"/>
  <c r="D121" s="1"/>
  <c r="D1040"/>
  <c r="D94" s="1"/>
  <c r="D22" s="1"/>
  <c r="D207"/>
  <c r="D96" s="1"/>
  <c r="D235"/>
  <c r="D39" s="1"/>
  <c r="D256"/>
  <c r="D40" s="1"/>
  <c r="D283"/>
  <c r="D53" s="1"/>
  <c r="D310"/>
  <c r="D67" s="1"/>
  <c r="D347"/>
  <c r="D74" s="1"/>
  <c r="D356"/>
  <c r="D73" s="1"/>
  <c r="D373"/>
  <c r="D71" s="1"/>
  <c r="D382"/>
  <c r="D76" s="1"/>
  <c r="D422"/>
  <c r="D48" s="1"/>
  <c r="D442"/>
  <c r="D89" s="1"/>
  <c r="D530"/>
  <c r="D79" s="1"/>
  <c r="D566"/>
  <c r="D80" s="1"/>
  <c r="D577"/>
  <c r="D84" s="1"/>
  <c r="D638"/>
  <c r="D116" s="1"/>
  <c r="D649"/>
  <c r="D108" s="1"/>
  <c r="D662"/>
  <c r="D114" s="1"/>
  <c r="D678"/>
  <c r="D693"/>
  <c r="D132" s="1"/>
  <c r="D765"/>
  <c r="D54" s="1"/>
  <c r="D792"/>
  <c r="D55" s="1"/>
  <c r="D804"/>
  <c r="D117" s="1"/>
  <c r="D818"/>
  <c r="D87" s="1"/>
  <c r="D832"/>
  <c r="D46" s="1"/>
  <c r="D907"/>
  <c r="D61" s="1"/>
  <c r="D920"/>
  <c r="D105" s="1"/>
  <c r="D936"/>
  <c r="D107" s="1"/>
  <c r="D943"/>
  <c r="D124" s="1"/>
  <c r="D965"/>
  <c r="D137" s="1"/>
  <c r="D139" s="1"/>
  <c r="D32" s="1"/>
  <c r="D995"/>
  <c r="D112" s="1"/>
  <c r="D1013"/>
  <c r="D126" s="1"/>
  <c r="D1057"/>
  <c r="D52" s="1"/>
  <c r="D1072"/>
  <c r="D122" s="1"/>
  <c r="D1047"/>
  <c r="D127" s="1"/>
  <c r="D1063"/>
  <c r="D100" s="1"/>
  <c r="D25" s="1"/>
  <c r="C12"/>
  <c r="C22"/>
  <c r="C73"/>
  <c r="C89"/>
  <c r="C90" s="1"/>
  <c r="C105"/>
  <c r="C48"/>
  <c r="C8" s="1"/>
  <c r="C76"/>
  <c r="C82"/>
  <c r="C108"/>
  <c r="C127"/>
  <c r="C133"/>
  <c r="C46"/>
  <c r="C55"/>
  <c r="C59"/>
  <c r="C67"/>
  <c r="C77" s="1"/>
  <c r="C81"/>
  <c r="C85" s="1"/>
  <c r="C99"/>
  <c r="C107"/>
  <c r="C122"/>
  <c r="C126"/>
  <c r="C45"/>
  <c r="C58"/>
  <c r="C84"/>
  <c r="C98"/>
  <c r="C106"/>
  <c r="C112"/>
  <c r="C121"/>
  <c r="C125"/>
  <c r="C131"/>
  <c r="C138"/>
  <c r="C139" s="1"/>
  <c r="C23"/>
  <c r="C7"/>
  <c r="C10"/>
  <c r="C101"/>
  <c r="C9" l="1"/>
  <c r="D8"/>
  <c r="D135"/>
  <c r="D31" s="1"/>
  <c r="D90"/>
  <c r="D18" s="1"/>
  <c r="D128"/>
  <c r="D30" s="1"/>
  <c r="C11"/>
  <c r="C13" s="1"/>
  <c r="D119"/>
  <c r="D29" s="1"/>
  <c r="D9"/>
  <c r="C91"/>
  <c r="C135"/>
  <c r="C63"/>
  <c r="C128"/>
  <c r="C140" s="1"/>
  <c r="C24"/>
  <c r="C26" s="1"/>
  <c r="C119"/>
  <c r="C16"/>
  <c r="C31"/>
  <c r="C32"/>
  <c r="C18"/>
  <c r="C17"/>
  <c r="D33" l="1"/>
  <c r="D140"/>
  <c r="C30"/>
  <c r="C29"/>
  <c r="C19"/>
  <c r="C141"/>
  <c r="C33" l="1"/>
  <c r="C34" s="1"/>
  <c r="E192"/>
  <c r="E193"/>
  <c r="D184"/>
  <c r="D193" s="1"/>
  <c r="D38" s="1"/>
  <c r="D7" l="1"/>
  <c r="D269"/>
  <c r="D272"/>
  <c r="D99" s="1"/>
  <c r="D24" l="1"/>
  <c r="D318"/>
  <c r="D319"/>
  <c r="D321" l="1"/>
  <c r="E321" s="1"/>
  <c r="D68" l="1"/>
  <c r="D77" s="1"/>
  <c r="D16" s="1"/>
  <c r="D449"/>
  <c r="D467"/>
  <c r="D444"/>
  <c r="D471" s="1"/>
  <c r="D95" l="1"/>
  <c r="E471"/>
  <c r="D101" l="1"/>
  <c r="D23"/>
  <c r="D26" s="1"/>
  <c r="D536"/>
  <c r="D547"/>
  <c r="D549"/>
  <c r="D551"/>
  <c r="D556" s="1"/>
  <c r="D83" s="1"/>
  <c r="D571" l="1"/>
  <c r="D81"/>
  <c r="D85" s="1"/>
  <c r="D91" l="1"/>
  <c r="D17"/>
  <c r="D19" s="1"/>
  <c r="D666"/>
  <c r="D723"/>
  <c r="D724"/>
  <c r="D735"/>
  <c r="D728"/>
  <c r="D731"/>
  <c r="D739"/>
  <c r="D751" s="1"/>
  <c r="D50" s="1"/>
  <c r="D753"/>
  <c r="D759" s="1"/>
  <c r="D767"/>
  <c r="D773" s="1"/>
  <c r="D57" s="1"/>
  <c r="D51" l="1"/>
  <c r="E759"/>
  <c r="D10"/>
  <c r="D45"/>
  <c r="D63" s="1"/>
  <c r="D141" s="1"/>
  <c r="D11"/>
  <c r="D13" s="1"/>
  <c r="D34" s="1"/>
</calcChain>
</file>

<file path=xl/sharedStrings.xml><?xml version="1.0" encoding="utf-8"?>
<sst xmlns="http://schemas.openxmlformats.org/spreadsheetml/2006/main" count="2117" uniqueCount="1923">
  <si>
    <t>Expansion of Jalingo Airport</t>
  </si>
  <si>
    <t>Water Resources</t>
  </si>
  <si>
    <t>Education</t>
  </si>
  <si>
    <t>International/National Agric. Show</t>
  </si>
  <si>
    <t xml:space="preserve">Tree Crops Development </t>
  </si>
  <si>
    <t>Rehabilitation of Agric. Divisional Offices &amp; building in Devt. Areas</t>
  </si>
  <si>
    <t>Anchor Borrower/Donor Agencies</t>
  </si>
  <si>
    <t xml:space="preserve">Green House Project </t>
  </si>
  <si>
    <t>Establishment of 3NO 50 Hapilot Ranches/Pasture Devt.</t>
  </si>
  <si>
    <t>Small Holder Dairy and Beef Development</t>
  </si>
  <si>
    <t>Feed Programme</t>
  </si>
  <si>
    <t>Establishment of 3NO Holding Pens for Settlement/Mgt of Displaced Animals</t>
  </si>
  <si>
    <t xml:space="preserve">Completion of Jalingo Modern Abattoir </t>
  </si>
  <si>
    <t>Purchase of Veterinary Drugs Vaccines and Equipment</t>
  </si>
  <si>
    <t xml:space="preserve">Renovation of 2Nos Veterinary Hospitals at Jalingo &amp; Wakari </t>
  </si>
  <si>
    <t>Rehabilitation &amp; Equipping of 13No Veterinary Clinics 2 in Each Zone</t>
  </si>
  <si>
    <t>Rehabilitation of Veterinary Control Posts at Wukari, Lau, Ngureje</t>
  </si>
  <si>
    <t>Construction of 1No of Vertinary Hospital at Nguroje</t>
  </si>
  <si>
    <t>Campaign agaisnt Obnoxious Fishing</t>
  </si>
  <si>
    <t>Fencing and Renovation of Jalingo Fish Pond</t>
  </si>
  <si>
    <t>Purchase of Fishing Gears and Accessories</t>
  </si>
  <si>
    <t>Development, procurement and maintenance of inspection and Grading Equipment/Wharehouses</t>
  </si>
  <si>
    <t>Establishment and Construction of Grading(Drying Slaps Across the 16 LGAs</t>
  </si>
  <si>
    <t>Procurement of Storage Pest Control Chemicals and Equipment</t>
  </si>
  <si>
    <t>Renovation and Construction of Silo Complex at Koromo Gassol and K/Lamido LGAs</t>
  </si>
  <si>
    <t>Maintenance of Heavy Duty Equipment</t>
  </si>
  <si>
    <t>Procurement of 100No Multi-Purpose Threshers</t>
  </si>
  <si>
    <t>Procurement of 40 units Rice Ripper/Milling</t>
  </si>
  <si>
    <t>Agro Data Collection</t>
  </si>
  <si>
    <t>Purchase of 1No Double Cabin Hilux Van for Project Monitoring and Evaluation</t>
  </si>
  <si>
    <t>Development of Ranches</t>
  </si>
  <si>
    <t>Supplementary Feed Revolving Fund</t>
  </si>
  <si>
    <t>Establishment of Pasture &amp; Reseeding of the Mambilla Pasture Land</t>
  </si>
  <si>
    <t>Livestock Productivity &amp; Resilience Support Project (L - PRES) Counterpart Fund</t>
  </si>
  <si>
    <t>Consultancy Fees for Supervision of New Jalingo Abbattoir</t>
  </si>
  <si>
    <t>Equipping of 3No. Veterinary Hospitals</t>
  </si>
  <si>
    <t>Procurement of Veterinary Drugs &amp; Vaccines/Disease Control</t>
  </si>
  <si>
    <t>Procurement of Modular Palm Oil Extraction Unit</t>
  </si>
  <si>
    <t>Programme Coordination &amp; Management</t>
  </si>
  <si>
    <t>Borehole Construction/Rehabilitation/VLOM Training</t>
  </si>
  <si>
    <t>CLTS Triggering/Monitoring for ODF Status &amp; Prov. of Sanitation</t>
  </si>
  <si>
    <t>Rural WASH Facilities Inventory Taking/Training of WASH Framewk</t>
  </si>
  <si>
    <t>Water Quality Testing and Surveilance</t>
  </si>
  <si>
    <t>Purchase of 1No. 18 Seater Bus</t>
  </si>
  <si>
    <t>Purchase of 2No. Pick Up for Office Use</t>
  </si>
  <si>
    <t>Monitoring and Evaluation Activities</t>
  </si>
  <si>
    <t xml:space="preserve">Social Safeguard Activities </t>
  </si>
  <si>
    <t>Procurement General</t>
  </si>
  <si>
    <t>SPMC Study Tour</t>
  </si>
  <si>
    <t>HC/SPMC Function</t>
  </si>
  <si>
    <t>External Auditor/Audit Report</t>
  </si>
  <si>
    <t>Purchase of Office Furniture</t>
  </si>
  <si>
    <t>Agricultural Extension Services</t>
  </si>
  <si>
    <t>Renovation of Farm Training Centre</t>
  </si>
  <si>
    <t>Agric - Technical Services</t>
  </si>
  <si>
    <t>Procurement of Agricultural Chemical</t>
  </si>
  <si>
    <t>Planning, Monitoring &amp; Evaluation</t>
  </si>
  <si>
    <t>Procurement of Pick - Up Vans</t>
  </si>
  <si>
    <t>Procurement of Irrigation Pumps</t>
  </si>
  <si>
    <t>Procurement of Office Furniture</t>
  </si>
  <si>
    <t>Electrification of Office Building</t>
  </si>
  <si>
    <t>Purchase of Work Bulls</t>
  </si>
  <si>
    <t>Procurement of Tubewells &amp; Washbores Equipment</t>
  </si>
  <si>
    <t>Compensation of Farm Training Centre Land</t>
  </si>
  <si>
    <t>Repair of Tractors</t>
  </si>
  <si>
    <t>Purchase of Disc Plough</t>
  </si>
  <si>
    <t>Purchase of Disc Harrow</t>
  </si>
  <si>
    <t>Renovation of Central Workshop at Jalingo</t>
  </si>
  <si>
    <t>Renovation of Office Blocks</t>
  </si>
  <si>
    <t>Office Furniture</t>
  </si>
  <si>
    <t>Complete Engine Spare Parts</t>
  </si>
  <si>
    <t>Implement Spare Parts</t>
  </si>
  <si>
    <t>Purchase of Workshop Tools &amp; Equipment</t>
  </si>
  <si>
    <t>Equipped Mobile Workshops (3No)</t>
  </si>
  <si>
    <t>Repair of 1 Crane Lorry</t>
  </si>
  <si>
    <t>Repair of 1No. Mobile Workshop</t>
  </si>
  <si>
    <t>Fuel and Lubricants</t>
  </si>
  <si>
    <t>Purchase of ICT Equipment</t>
  </si>
  <si>
    <t>Purchase of Grains/Cash Crops</t>
  </si>
  <si>
    <t>Construction of E - Library</t>
  </si>
  <si>
    <t>Fencing of COA, Jalingo</t>
  </si>
  <si>
    <t>Fencing of Female Hostel &amp; Construction of Metron House</t>
  </si>
  <si>
    <t>Construction of Office/Hatchery Pen.</t>
  </si>
  <si>
    <t>Provision of Water Resources Devt/Reticulation</t>
  </si>
  <si>
    <t>Const. &amp; Renovation of Senior Staff Quarters</t>
  </si>
  <si>
    <t>Rehabilitation &amp; Construction of Feedmill Machinery</t>
  </si>
  <si>
    <t>Review of Jalingo Master Plan</t>
  </si>
  <si>
    <t>Compensation for Land Acquired by Government</t>
  </si>
  <si>
    <t>Taraba Land Information System (TARGIS)</t>
  </si>
  <si>
    <t>Regional Development Masterplan of the State</t>
  </si>
  <si>
    <t>Town Development Plan</t>
  </si>
  <si>
    <t>Township and Rural Mapping</t>
  </si>
  <si>
    <t>Procurement of Survey Equipment</t>
  </si>
  <si>
    <t>Construction of 3No. Blocks of 7 Rooms</t>
  </si>
  <si>
    <t>Take - Off Grant</t>
  </si>
  <si>
    <t>Construction of 25 No. Lock - Up Shops</t>
  </si>
  <si>
    <t>Const. Of Passengers' Lounge, Booking Office &amp; Toilets</t>
  </si>
  <si>
    <t>Renovation of Office Block &amp; Furniture</t>
  </si>
  <si>
    <t>Societal Re  - Orientation</t>
  </si>
  <si>
    <t>Care for the Destitute</t>
  </si>
  <si>
    <t>Maintenance of Area Office</t>
  </si>
  <si>
    <t>Rehabilitation of PLWDS</t>
  </si>
  <si>
    <t>Procurement of Instructional Materials</t>
  </si>
  <si>
    <t>Students' Exchange Programme</t>
  </si>
  <si>
    <t>Completion of Senate/E-Library Building @ TSU</t>
  </si>
  <si>
    <t>Renovation of 30 Blocks Classrooms with Office @State Polytechnic, Suntai</t>
  </si>
  <si>
    <t>Renovation of 2No. Unity Schools (MGGS Wukari GCSS Jalingo</t>
  </si>
  <si>
    <t>Construction of Workshops in 3 Technical Schools</t>
  </si>
  <si>
    <t>Construction of ERC Office</t>
  </si>
  <si>
    <t>ICT Facilities for ERC</t>
  </si>
  <si>
    <t>Annual School Census/Training (UNICEF)</t>
  </si>
  <si>
    <t xml:space="preserve">Renovation and Equiping of 3No. Science Schools </t>
  </si>
  <si>
    <t>Purchase of Science and Sport Equipment</t>
  </si>
  <si>
    <t>Int'l Model GSS &amp; CPRS, Takum (Corpers's Lodge &amp; Logistics)</t>
  </si>
  <si>
    <t>Hosting of National Council on Education (NCE)</t>
  </si>
  <si>
    <t>IDPs Pupils/Students</t>
  </si>
  <si>
    <t>ICT Centres and Mechanical Workshops</t>
  </si>
  <si>
    <t>Architechtural Design/Bill of Quantity</t>
  </si>
  <si>
    <t>Procurement and Maintenance of EMIS ICT Facilities</t>
  </si>
  <si>
    <t>Establishment of FM Station</t>
  </si>
  <si>
    <t>Grading/ Road Network in the State Polytechnic, Suntai</t>
  </si>
  <si>
    <t>Proposal for State Polytechnic New Campus, Takum</t>
  </si>
  <si>
    <t>Faculty Journals, Publication &amp; Conferences in the State Polytechnic, Suntai</t>
  </si>
  <si>
    <t>Establishment of Publishing Centre/Bookshop in the State Polytechnic, Suntai</t>
  </si>
  <si>
    <t>Building of Hostels for Students in the State Polytechnic, Suntai</t>
  </si>
  <si>
    <t>Building of Low - Cost Housing Unit in the State Polytechnic, Suntai</t>
  </si>
  <si>
    <t>Organization of Short Course Programmes in the State Polytechnic, Suntai</t>
  </si>
  <si>
    <t>Lab. &amp; Agricultural Machines (Tetfund)</t>
  </si>
  <si>
    <t>Lab - Teaching Demonstration Centres (Tetfund)</t>
  </si>
  <si>
    <t>Research Farms Animals &amp; Maintenance (Tetfund)</t>
  </si>
  <si>
    <t>University Clinics (Tetfund)</t>
  </si>
  <si>
    <t>Laboratory Health Science &amp; Equipment (Tetfund)</t>
  </si>
  <si>
    <t>Library Books and Equipment (Tetfund)</t>
  </si>
  <si>
    <t>Furniture &amp; Equipments (Tetfund)</t>
  </si>
  <si>
    <t>Working Tools, Implements &amp; Equipment (Tetfund)</t>
  </si>
  <si>
    <t>Laboratory Chemicals &amp; Reagents (Tetfund)</t>
  </si>
  <si>
    <t>Students Hostels (Tetfund)</t>
  </si>
  <si>
    <t>University Perimeter Fencing</t>
  </si>
  <si>
    <t>Student Lecture Halls (Tetfund)</t>
  </si>
  <si>
    <t>Sports Centres</t>
  </si>
  <si>
    <t>Student Parks</t>
  </si>
  <si>
    <t>Culvert &amp; Drainage</t>
  </si>
  <si>
    <t>Tree Planting &amp; Gardening</t>
  </si>
  <si>
    <t>Landscaping</t>
  </si>
  <si>
    <t>Table Water Production</t>
  </si>
  <si>
    <t>Computer &amp; Softwares Development (Tetfund)</t>
  </si>
  <si>
    <t>Entrepreneur Development (Tetfund)</t>
  </si>
  <si>
    <t>Generating Plant and Transformer</t>
  </si>
  <si>
    <t>Inter &amp; Intra Campus Road Network in the University</t>
  </si>
  <si>
    <t>Deenery (Staff Office)</t>
  </si>
  <si>
    <t>UBEC Intervention in Schools Infrastructural Projects</t>
  </si>
  <si>
    <t>Purchase of Fixed Assets (Tetfund)</t>
  </si>
  <si>
    <t>Construction/Provision of Fixed Assets (Tetfund)</t>
  </si>
  <si>
    <t>Rehabilitation of Fixed Asset</t>
  </si>
  <si>
    <t>Preservation of the Environment</t>
  </si>
  <si>
    <t>Physical Infrastructure/Programme Upgrade (TetFund)</t>
  </si>
  <si>
    <t>Const./Provision of Classrooms &amp; Hostels (Tetfund)</t>
  </si>
  <si>
    <t>Accreditation of Courses</t>
  </si>
  <si>
    <t>Library Development (TetFund)</t>
  </si>
  <si>
    <t>Research (TetFund)</t>
  </si>
  <si>
    <t>Academic Staff Training General (TetFund)</t>
  </si>
  <si>
    <t>Project Maintenance (TetFund)</t>
  </si>
  <si>
    <t>Monitoring and Supervision</t>
  </si>
  <si>
    <t>Nomadic Education</t>
  </si>
  <si>
    <t>Capacity Building &amp; Enlightenment</t>
  </si>
  <si>
    <t>Purchase of Equipment</t>
  </si>
  <si>
    <t>Reconstruction &amp; Fencing of Office Accommodation</t>
  </si>
  <si>
    <t>Payment of Domestic Scholarships</t>
  </si>
  <si>
    <t>Payment of Consolidated Scholarships</t>
  </si>
  <si>
    <t>Payment of Scholarships for Physically Challenge Students</t>
  </si>
  <si>
    <t>Payment of Foreign Scholarships</t>
  </si>
  <si>
    <t>Construction of State Library Complex, Jalingo</t>
  </si>
  <si>
    <t>Domestication of Strategic Plan, STI Policy</t>
  </si>
  <si>
    <t>Setting - Up of Tissue Culture Field &amp; Botanical Garden</t>
  </si>
  <si>
    <t>Honey Production, Processing and Packaging</t>
  </si>
  <si>
    <t>Fish Pond Construction and Fishery</t>
  </si>
  <si>
    <t>Capacity Building on Bio - Organic Fertilizer Production</t>
  </si>
  <si>
    <t>Entrepreneurship in Engineering Infrastructure</t>
  </si>
  <si>
    <t>Bio - Organic Fertilizer Production</t>
  </si>
  <si>
    <t>Leather Work and Design</t>
  </si>
  <si>
    <t>Plaintain/Yam Flour Production &amp; Processing</t>
  </si>
  <si>
    <t>Development of Ministry Website</t>
  </si>
  <si>
    <t>Construction of ICT Lab.</t>
  </si>
  <si>
    <t>Procurement of Equipment &amp; Furniture for ICT Lab.</t>
  </si>
  <si>
    <t>Entrepreneurship/Skill on Cosmetology &amp; Chemical Production</t>
  </si>
  <si>
    <t xml:space="preserve">Installation of Internet Facilities </t>
  </si>
  <si>
    <t>Capacity Building on Renewable Energy Technology</t>
  </si>
  <si>
    <t>JETS</t>
  </si>
  <si>
    <t>Jatropha (Bio - Fuel) Production</t>
  </si>
  <si>
    <t>Construction of Research Lab.</t>
  </si>
  <si>
    <t>Science and Technology Promotion</t>
  </si>
  <si>
    <t xml:space="preserve">Purchase of Vehicle (Hilux Van) </t>
  </si>
  <si>
    <t>Procurement of Furnitures</t>
  </si>
  <si>
    <t>Waste to Wealth</t>
  </si>
  <si>
    <t>Pocurement of Machines and Equipment for Processing of Yam, Plantain/Jatraphatpha</t>
  </si>
  <si>
    <t>Procurement of Naseni Science Kits to Schools</t>
  </si>
  <si>
    <t>World Science Day for Peace and Development/World ICT Day</t>
  </si>
  <si>
    <t>Construction of Processing Factory</t>
  </si>
  <si>
    <t>Technology and Innovation Fair</t>
  </si>
  <si>
    <t>Purchase of 7No. Motrocycles &amp; 2No. Toyota Corolla Cars</t>
  </si>
  <si>
    <t>Feasibility Studies on Tomato, Timber Fruit Juice e.t.c</t>
  </si>
  <si>
    <t>Support &amp; Enhancement of Commodity Association</t>
  </si>
  <si>
    <t>Promotion of Export Activities in the State</t>
  </si>
  <si>
    <t>Development of Website on Trade and investment</t>
  </si>
  <si>
    <t>Hosting of Trade fair</t>
  </si>
  <si>
    <t>Establishment of Industrial Clusters for Fabrication &amp; Welding</t>
  </si>
  <si>
    <t>General Entrepreneurship Developoment (Capacity Training)</t>
  </si>
  <si>
    <t>Baseline Economic Survey on Micro, Small &amp; Medium Enterprises</t>
  </si>
  <si>
    <t>Taraba MSMEs Expo (Exhibition)</t>
  </si>
  <si>
    <t>Care &amp; Support for OVC</t>
  </si>
  <si>
    <t>UN Women</t>
  </si>
  <si>
    <t>Empowerment/Exhibition/National Celebration</t>
  </si>
  <si>
    <t>Women Fitness Centre &amp; Hall of Fame</t>
  </si>
  <si>
    <t>Children Empowerment</t>
  </si>
  <si>
    <t>M&amp;E Projects, Vehicles, Office Block &amp; Store</t>
  </si>
  <si>
    <t>Completion of Children Amusement Park</t>
  </si>
  <si>
    <t>VAC Campaign/Women &amp; Children Protection in Emergency</t>
  </si>
  <si>
    <t>Children Development/National &amp; Int'l Celebration</t>
  </si>
  <si>
    <t>Provision for Water Treatment Chemicals</t>
  </si>
  <si>
    <t>Sustainability Fund for JICA Projects</t>
  </si>
  <si>
    <t>Rehabilitation of Boreholes, Training &amp; Provision of Tools Kits to Communities</t>
  </si>
  <si>
    <t>Upgrading of Takum Water Supply</t>
  </si>
  <si>
    <t>Rehabilitation of Jen Water Supply Scheme</t>
  </si>
  <si>
    <t>Expansion of Irrigation Schemes in Jalingo, Bali &amp; G/Dorowa</t>
  </si>
  <si>
    <t>Spring &amp; Stream Development in Sardauna &amp; K/Lamido LGAs</t>
  </si>
  <si>
    <t>Purchase of 1No. Drilling Rigs/Accessories</t>
  </si>
  <si>
    <t>Replacement of A/C Pipes in Wukari &amp; Ibi Towns</t>
  </si>
  <si>
    <t>Provision of Water Supply Schemes for LGAs H/Quaters Bali e.t.c</t>
  </si>
  <si>
    <t>Purchase of 3Nos Mobile Water Treatment Vans</t>
  </si>
  <si>
    <t>Provision of WASH Facilities in Schools, Markets Motor Parks LGAs</t>
  </si>
  <si>
    <t>Provision for Water Quality Improvement at Karofi Borehole Fields</t>
  </si>
  <si>
    <t>Launching of Dry Season Framing at State Level</t>
  </si>
  <si>
    <t>Provision of Solar Powered Boreholes in Each Zone</t>
  </si>
  <si>
    <t>AFDB Supported IBSDLEI Project (Counterpart Funds)</t>
  </si>
  <si>
    <t>Establishment of Data Base for WASH Service Across the State</t>
  </si>
  <si>
    <t>Repairs &amp; Servicing of Irrigation Hydroflow Pumps</t>
  </si>
  <si>
    <t>Development of State Water Resources Master Plan</t>
  </si>
  <si>
    <t>Development of Hydro - Logical Stations 1No in Each Zone</t>
  </si>
  <si>
    <t>Developing and Upgrading  Ibi - Wukari Water Treatment Plant</t>
  </si>
  <si>
    <t>Take - Off of Newly Small Towns Water Supply Agency &amp; State Water Supply Regulatory Agency</t>
  </si>
  <si>
    <t>Rehabilitation and Expansion of Zing Water Scheme</t>
  </si>
  <si>
    <t>Rehabilitation and Expansion of Lau Water Scheme</t>
  </si>
  <si>
    <t>Rehabilitation and Expansion of Small Town Water Schemes -Fikyu, Bantaje e.t.c</t>
  </si>
  <si>
    <t>Health Information Management System</t>
  </si>
  <si>
    <t>Implementation of the IMNCH Control Programme</t>
  </si>
  <si>
    <t>Population</t>
  </si>
  <si>
    <t>Procurement, Assistance &amp; Distribution of Essential Drugs</t>
  </si>
  <si>
    <t>Medical Assistance to State Indigents Persons</t>
  </si>
  <si>
    <t>Immunization</t>
  </si>
  <si>
    <t>Reproductive Health &amp; Family Planning</t>
  </si>
  <si>
    <t>Onchocerciasis and Blindness Control</t>
  </si>
  <si>
    <t>Scale Up TBL Control Programme to all Health Facilities</t>
  </si>
  <si>
    <t>Quality Assurance of Life Services</t>
  </si>
  <si>
    <t>Equipping of Gembu and Bambur General Hospitals</t>
  </si>
  <si>
    <t>Provision of Funds to Attend National Council on Health</t>
  </si>
  <si>
    <t>Supplement Donors (National Blood Transfusion Service)</t>
  </si>
  <si>
    <t>State Strategic Health Development Plan</t>
  </si>
  <si>
    <t>Non Communicable Disease Control</t>
  </si>
  <si>
    <t>Furnishing &amp; Equipping of the College Laboratory</t>
  </si>
  <si>
    <t>Furnishing of Staff Quarters</t>
  </si>
  <si>
    <t>Equipping of Public Health Lab</t>
  </si>
  <si>
    <t>Improving Data Collection &amp; Transmission (NHIS)</t>
  </si>
  <si>
    <t>Developing, Implementing &amp; Institutionalizing Health</t>
  </si>
  <si>
    <t>Upgrading of MNCH Kona to Referal Hospital</t>
  </si>
  <si>
    <t>State Health Insurance Scheme</t>
  </si>
  <si>
    <t>Completion of College of Nursing &amp; Midwifery</t>
  </si>
  <si>
    <t>Completion of First Referral Hospital Lissam</t>
  </si>
  <si>
    <t>Construction of Staff Qtrs in 3 Referral Hosp. (Pantisawa, Serti &amp; M/Biyu)</t>
  </si>
  <si>
    <t>Furnishing and Equipping of the College Laboratory (COHT Takum)</t>
  </si>
  <si>
    <t>Reconstruction of CHC Gindin Waya, Ibi LGA</t>
  </si>
  <si>
    <t>Renovation of FRH Serti, Gashaka LGA</t>
  </si>
  <si>
    <t>Construction of Staff Quarters</t>
  </si>
  <si>
    <t>Purchase of Generating Set in FRH Baissa, Kurmi LGA</t>
  </si>
  <si>
    <t>Purchase of Beddings FRH, Mutum Biyu</t>
  </si>
  <si>
    <t>Renovation &amp; Upgrading of College of Health Technology, Takum</t>
  </si>
  <si>
    <t>State Council on Health</t>
  </si>
  <si>
    <t>Source for Grants from Partners</t>
  </si>
  <si>
    <t>Research for Health</t>
  </si>
  <si>
    <t>Scale Up Programme Intervention to Atleast 80% of Target Population</t>
  </si>
  <si>
    <t>Maintenance of Medical Labs in 17 Hospitals, Govt House Clinic, Nat. Blood Transfusion Service</t>
  </si>
  <si>
    <t>Predictable Financing and Risk Protection</t>
  </si>
  <si>
    <t>Furniture and Office Equipment</t>
  </si>
  <si>
    <t>State Emergency Maternal &amp; Child Health Intervention Centre</t>
  </si>
  <si>
    <t>Reproductive Health/Family Planning</t>
  </si>
  <si>
    <t xml:space="preserve">Intergrated Community Case of Childhood Illness </t>
  </si>
  <si>
    <t xml:space="preserve">Intergrated Management of Childhood Illness </t>
  </si>
  <si>
    <t>Research</t>
  </si>
  <si>
    <t>Counterpart Fund (Basic Health Care Fund)</t>
  </si>
  <si>
    <t>Infrastructural Development</t>
  </si>
  <si>
    <t>College Infrastructural Development</t>
  </si>
  <si>
    <t>Renovation of Central Medical Store/Office Complex</t>
  </si>
  <si>
    <t xml:space="preserve">Purchase of 2No. Toyota Delivery Van </t>
  </si>
  <si>
    <t>World Bank/UNICEF Financing of HIV/AIDS Programme</t>
  </si>
  <si>
    <t>Completion of the Construction of Office Complex</t>
  </si>
  <si>
    <t>Furnishing of Office Complex</t>
  </si>
  <si>
    <t>Renovation of Press Centre, Jalingo</t>
  </si>
  <si>
    <t>Procurement of Digital Prinitng Press</t>
  </si>
  <si>
    <t>Construction of Multi-Media Center in Wukari</t>
  </si>
  <si>
    <t>Construction of Multi-Media Center in Gembu</t>
  </si>
  <si>
    <t>Construction of Multi-Media Center in Bali</t>
  </si>
  <si>
    <t>Purchase of Computers and Photocopiers for HQ</t>
  </si>
  <si>
    <t>Construction of 1No Storey Office Complex for TSBS</t>
  </si>
  <si>
    <t>Procurement of 4 NO. Picnic Vans for TSBS</t>
  </si>
  <si>
    <t>Renovation of TSBS Sub-Stations office Complex Wukari</t>
  </si>
  <si>
    <t>Provision of 1No Borehole/Storage Tanks</t>
  </si>
  <si>
    <t>Landscaping of TSBS Complex</t>
  </si>
  <si>
    <t>Communication &amp; Internet Connectivity for TTV</t>
  </si>
  <si>
    <t>Fencing/Gate House for Gembu and Bali TSBS</t>
  </si>
  <si>
    <t>Construction of AM Transmitter Studio @ Milesix</t>
  </si>
  <si>
    <t>Renovation of Office Accommodation for Government Printing Press</t>
  </si>
  <si>
    <t>Purchase of 500KVA Generator Set for Government Printing Press</t>
  </si>
  <si>
    <t>Purchase of 2Nos Hilux Vehicles for Government Printing Press</t>
  </si>
  <si>
    <t>Renovation of TSBS Sub-Stations office Complex Gembu</t>
  </si>
  <si>
    <t>Procurement of Office Furniture for Staff of TSBS</t>
  </si>
  <si>
    <t>Payment of Annual Suscription to Regulatory Bodies for TSBS</t>
  </si>
  <si>
    <t>Procurement of 2No TVU Parts for TTV</t>
  </si>
  <si>
    <t>Commencement of Digital Process for TSBS Jalingo</t>
  </si>
  <si>
    <t>OB VAN Satellite Connectivity for TTV</t>
  </si>
  <si>
    <t>Procurement of Cooling System at TTV Mallum</t>
  </si>
  <si>
    <t>Payment of Annual Suscription to Regulatory Bodies for TTV</t>
  </si>
  <si>
    <t>Printing of Non Security Document</t>
  </si>
  <si>
    <t>Architectural Service for Construction Works</t>
  </si>
  <si>
    <t>Survey Service for Construction Work</t>
  </si>
  <si>
    <t>Legal Service for Construction Works</t>
  </si>
  <si>
    <t>Procurement of Office Furniture for Staff at the Headquarters</t>
  </si>
  <si>
    <t>Re - Subscription of Current Sattellite of TTV, Mallum Station</t>
  </si>
  <si>
    <t>Roofing of New Studio with Acoustic for TTV, Mallum Station</t>
  </si>
  <si>
    <t>Payment of Compensation for TTV, Mallum</t>
  </si>
  <si>
    <t>Payment for Compensation for TTV, Nguroje Station</t>
  </si>
  <si>
    <t>Provision of Mobile Sattellite Direct Contribution for TTV, Mallum</t>
  </si>
  <si>
    <t>Procurement of 1No Kord Machine for Govt. Printing Press, Jalingo</t>
  </si>
  <si>
    <t>Purchase of Transmitting Spare Parts for TSBS Jalingo</t>
  </si>
  <si>
    <t>Procurement of 1No Digital Computer for Govt. Printing Press, Jalingo</t>
  </si>
  <si>
    <t>Constr. Of 2No. Blocks of 8No. Offices &amp; Conference Hall for Mallum</t>
  </si>
  <si>
    <t xml:space="preserve">Construction of Storey Building </t>
  </si>
  <si>
    <t>Purchase of Mikano Generator 60 KVA Brand</t>
  </si>
  <si>
    <t>Purchase of Air Condition (AC) LG 1 HP</t>
  </si>
  <si>
    <t>Purchase of Furniture for CSC Staff</t>
  </si>
  <si>
    <t>Purchase of Computers and Office Consumables</t>
  </si>
  <si>
    <t>Re - Activation of ICT Unit</t>
  </si>
  <si>
    <t xml:space="preserve">Generator Plant Mikano 100KVA </t>
  </si>
  <si>
    <t xml:space="preserve">LG Air Conditioner 15HP </t>
  </si>
  <si>
    <t>Samsung Air Conditioner 15HP</t>
  </si>
  <si>
    <t>Executive Table 2NO.</t>
  </si>
  <si>
    <t>Executive Table  1.8</t>
  </si>
  <si>
    <t>Executive Table 1.6</t>
  </si>
  <si>
    <t>Executive Chairs</t>
  </si>
  <si>
    <t>2NO Sharp Photocopier</t>
  </si>
  <si>
    <t>Computer Chips</t>
  </si>
  <si>
    <t>7NO. Samsung Television</t>
  </si>
  <si>
    <t>General Capacity Building</t>
  </si>
  <si>
    <t>Training of Bureau of Public Procurement Staff</t>
  </si>
  <si>
    <t>Construction of ICT Centre (Phase I)</t>
  </si>
  <si>
    <t>ICT Facility on the Existence Structure (Phase I)</t>
  </si>
  <si>
    <t>Sensitization/Seminar for Contractors &amp; Suppliers e.t.c</t>
  </si>
  <si>
    <t>Production/Printing of Procurement Journals</t>
  </si>
  <si>
    <t>Consultancy Services to MDAs</t>
  </si>
  <si>
    <t>Renovation of Staff Quarters</t>
  </si>
  <si>
    <t>Purchase of Law Books &amp; Journals</t>
  </si>
  <si>
    <t>Justice Sector Reform</t>
  </si>
  <si>
    <t>Settlement of Professional Fee</t>
  </si>
  <si>
    <t>Establishment of Multi - Door Court</t>
  </si>
  <si>
    <t>Construction of Office Complex</t>
  </si>
  <si>
    <t>Purchase of Laptops, Computer &amp; Accessories</t>
  </si>
  <si>
    <t>ICT Networking (LAN)</t>
  </si>
  <si>
    <t>Purchase of Assorted Official Vehicles</t>
  </si>
  <si>
    <t>Purchase of Office Stationeries &amp; Equipment</t>
  </si>
  <si>
    <t>Community &amp; Social Development Projects (CSDP)</t>
  </si>
  <si>
    <t>Sustainable Development Goals (SDGs) Projects</t>
  </si>
  <si>
    <t>Special Fund for Reconstruction of Crisis Areas</t>
  </si>
  <si>
    <t>Training of Accountants &amp; Budget Officers on IPSAS</t>
  </si>
  <si>
    <t>Construction of Central Stores</t>
  </si>
  <si>
    <t>Capital Grants to Government Owned Companies</t>
  </si>
  <si>
    <t>Youth Empowerment &amp; Social Support Operation (YESSO)</t>
  </si>
  <si>
    <t>Construction of Befitting Office Accommodation</t>
  </si>
  <si>
    <t>Computerization/Automation of LG Audit System</t>
  </si>
  <si>
    <t>Construction of 2 No Story Building &amp; Office Accommodation</t>
  </si>
  <si>
    <t>Furniture</t>
  </si>
  <si>
    <t>Purchase of Law Books and Journals</t>
  </si>
  <si>
    <t>Purchase of Vehicles</t>
  </si>
  <si>
    <t>Building and Furnishing of Zonal Office</t>
  </si>
  <si>
    <t>Renovation of Customary Court</t>
  </si>
  <si>
    <t>Purchase of Computer Systems/ICT/Server Installation</t>
  </si>
  <si>
    <t>Acquisition of CCTV Cameras</t>
  </si>
  <si>
    <t>Replacement of Air Conditions</t>
  </si>
  <si>
    <t>Purchase of Official Cars for Judges/Chief Registrar</t>
  </si>
  <si>
    <t>Puchase of Five (5) No. 2560KVA Generators</t>
  </si>
  <si>
    <t>Const. of High Court Judicial Division in Karim</t>
  </si>
  <si>
    <t>Construction of 3 Area Courts</t>
  </si>
  <si>
    <t>Const. of High Court Judicial Division in M/Biyu</t>
  </si>
  <si>
    <t>Const.of High Court Judicial Division in Bali</t>
  </si>
  <si>
    <t>Renovation of Upper Area Court Wukari</t>
  </si>
  <si>
    <t>Reconstruction of Magestrate Court, M/Biyu</t>
  </si>
  <si>
    <t>Construction of Area Court Lau</t>
  </si>
  <si>
    <t xml:space="preserve">Construction of Magistrate Court Building in 8 LGAs </t>
  </si>
  <si>
    <t>Reconstruction of JSC Burnt Office Complex</t>
  </si>
  <si>
    <t>Reconstruction/Renovation of Former CJ Resident as Guest House</t>
  </si>
  <si>
    <t>Construction of Administrative Block in High Court Complex</t>
  </si>
  <si>
    <t>Provision of ICT Equipment</t>
  </si>
  <si>
    <t>Furnishing of Four (4) High Court Judicial Division Building</t>
  </si>
  <si>
    <t>Furnishing of Area Court, Gindin Dorowa, Area Court Lau, Wukari</t>
  </si>
  <si>
    <t>Furnishing of Magistrate Court, Kona, Area Court K/Lamido</t>
  </si>
  <si>
    <t>Furnishing of JSC Burnt Office Complex</t>
  </si>
  <si>
    <t>Purchase of Toyota LC 200 xv v8.8SLS Jeep for Chief Judge</t>
  </si>
  <si>
    <t>Purchase of Toyota Prado TX7-SATLS Official Vehicles for 11 Judges</t>
  </si>
  <si>
    <t>Puchase of 200 KVA Generating Plants for High Court Complex</t>
  </si>
  <si>
    <t>Purchase of 2 Nos Bus 18 Sitters for Conferences</t>
  </si>
  <si>
    <t>Purchase of 3No. Hilux Vehicles N17,500,000 x3</t>
  </si>
  <si>
    <t>Purchase of Official Vehicles for Chief Registrar &amp; 3 Directors</t>
  </si>
  <si>
    <t>Reconstruction &amp; Rehabilitation of Bali - Serti - Gembu Road</t>
  </si>
  <si>
    <t>Construction of Yerima - Gassol Road</t>
  </si>
  <si>
    <t>Design &amp; Construction of Donga - Mararraba Road with Spur to Suntai</t>
  </si>
  <si>
    <t>Design and Construction of Wukari - Tsokundi Road</t>
  </si>
  <si>
    <t>Design &amp; Construction of Mararraba - Baissa - Abong Road (82KM)</t>
  </si>
  <si>
    <t xml:space="preserve">Construction of Balaifi - Karim Lamido Road with Spur to Jen </t>
  </si>
  <si>
    <t>Rehabilitation of Ibi to Plateau State Border (22KM)</t>
  </si>
  <si>
    <t>Design &amp; Construction of Wukari - Takum Road Phase II (40KM)</t>
  </si>
  <si>
    <t>Design &amp; Construction of Lacheke - Pantisawa Road (18Km)</t>
  </si>
  <si>
    <t>Design &amp; Construction of Takum - Bissaula Road (70Km)</t>
  </si>
  <si>
    <t>Construction of Jalingo - Kona - Lau Road Phase I (6.5KM)</t>
  </si>
  <si>
    <t>Dualization of Jalingo City Gates (13KM)</t>
  </si>
  <si>
    <t>Design of Abong - Nguroje Road (82Km)</t>
  </si>
  <si>
    <t>Construction of Mararraba Kunini - Kunini - Kwatalanga Road (42KM)</t>
  </si>
  <si>
    <t>Design &amp; Construction of Jatau - Sabongida Road (50Km)</t>
  </si>
  <si>
    <t>Design &amp; Construction of Takum - Chanchanji Road</t>
  </si>
  <si>
    <t>Design &amp; Construction of Takum - Lissam Road</t>
  </si>
  <si>
    <t>Reconstruction of Mutum Biyu - Garba Chede (57Km)</t>
  </si>
  <si>
    <t>Design &amp; Construction of Donga - Suntai Road (45Km)</t>
  </si>
  <si>
    <t>Airport Perimeter Fence</t>
  </si>
  <si>
    <t>Construction of Township Roads in the 3 Senatorial District</t>
  </si>
  <si>
    <t>Construction of Terminal Building</t>
  </si>
  <si>
    <t>Purchase of Live Jackets for Revenue Generation</t>
  </si>
  <si>
    <t>Airport Navigational Equipment</t>
  </si>
  <si>
    <t>Purchase of 6Nos Flying Boat</t>
  </si>
  <si>
    <t>Renovation of Workshop</t>
  </si>
  <si>
    <t>Workshop Tools</t>
  </si>
  <si>
    <t>Low Bed Truck</t>
  </si>
  <si>
    <t>Welding Machine</t>
  </si>
  <si>
    <t xml:space="preserve">Wheel Balancing &amp; Accessories </t>
  </si>
  <si>
    <t>Modern Vulcanizing Machine</t>
  </si>
  <si>
    <t>Man Dissel Tipper</t>
  </si>
  <si>
    <t>Procurement of 3No. Towing Trucks and Accessories</t>
  </si>
  <si>
    <t>12G</t>
  </si>
  <si>
    <t>Installation of Solar Street Powered Light on Magami New Roads</t>
  </si>
  <si>
    <t>Maintenance of Solar Street Light in Jalingo</t>
  </si>
  <si>
    <t>Installation of Solar Street Powered Light on Nassarawo R/About to Milesix Road</t>
  </si>
  <si>
    <t>Provision of Magnetic Transducer Generator to TTV, S/Hospital Takum, J/Nyame Stadium</t>
  </si>
  <si>
    <t>Extension of Electricity Line to Jauro Yinu Community</t>
  </si>
  <si>
    <t>Construction of New V.I.P Lounge</t>
  </si>
  <si>
    <t>Construction of 15No. Bus Stop</t>
  </si>
  <si>
    <t>Construction of 16No. Area Office Accommodation</t>
  </si>
  <si>
    <t>Renovation of Headquarters</t>
  </si>
  <si>
    <t>Purchase of Reflective 10 pcs Jackets</t>
  </si>
  <si>
    <t>Construction of New Government House, Jalingo</t>
  </si>
  <si>
    <t>Construction of Yearly 50 Housing Units</t>
  </si>
  <si>
    <t>Maintenance of Estates/Quarters</t>
  </si>
  <si>
    <t>Completion of an Office Block and furnishing</t>
  </si>
  <si>
    <t>Establishment of a Housing Agency</t>
  </si>
  <si>
    <t>Acquisition of Lands for Housing Developments</t>
  </si>
  <si>
    <t>Modern Multi - Purpose Cultural Centre</t>
  </si>
  <si>
    <t>Feasibility Study, Documentation, Tourism Master Plan</t>
  </si>
  <si>
    <t>Renovation of Mambilla Motel, Gembu</t>
  </si>
  <si>
    <t>Completion  of Wukari Motel</t>
  </si>
  <si>
    <t>Renovation of Jalingo Motel</t>
  </si>
  <si>
    <t>Promotional Material for State Tourism Board</t>
  </si>
  <si>
    <t>Tour Packaging</t>
  </si>
  <si>
    <t xml:space="preserve">Nwunyo Fishing Festival </t>
  </si>
  <si>
    <t>Establishment of Local Government Tourism Committee</t>
  </si>
  <si>
    <t>World Tourism Day Celebration</t>
  </si>
  <si>
    <t>Renovation of Mambilla Hotel, Abuja</t>
  </si>
  <si>
    <t>Abuja Carnival</t>
  </si>
  <si>
    <t>National Craft Expo, Abuja</t>
  </si>
  <si>
    <t>Arewa Festival of Arts &amp; Culture, Kaduna</t>
  </si>
  <si>
    <t>National Festival of Arts &amp; Culture (NAFEST)</t>
  </si>
  <si>
    <t>Furnishing of Museum Galery</t>
  </si>
  <si>
    <t>Taraba Carnival</t>
  </si>
  <si>
    <t>Cultural Centre</t>
  </si>
  <si>
    <t>NAFEST</t>
  </si>
  <si>
    <t>TAFEST</t>
  </si>
  <si>
    <t>Craft Expo</t>
  </si>
  <si>
    <t>Cultural Exchange Programme</t>
  </si>
  <si>
    <t>Arewa Festival</t>
  </si>
  <si>
    <t>Local Government Staff Training Fund</t>
  </si>
  <si>
    <t>Renovation of Secretariate Complex &amp; Extension</t>
  </si>
  <si>
    <t>Purchase of Water Tank Vehicle for the State Secretariat</t>
  </si>
  <si>
    <t>Street Light in the State Secretariate Premises</t>
  </si>
  <si>
    <t>Furnishing of Four Departments Under HOS</t>
  </si>
  <si>
    <t>NYSC Camp</t>
  </si>
  <si>
    <t>Sports Development</t>
  </si>
  <si>
    <t>Construction of Golf Course in Jalingo</t>
  </si>
  <si>
    <t>Construction of Additional Office/Furnishing @ BIR HQT, Jalingo</t>
  </si>
  <si>
    <t>Construction of Additional Office/Furnishing @ Zing</t>
  </si>
  <si>
    <t>Procurement of 6Nos Motor Vehicles (HQTR)</t>
  </si>
  <si>
    <t>Procurement of 10Nos Motorcycles</t>
  </si>
  <si>
    <t>Procurement of Computer &amp; ICT Equipment</t>
  </si>
  <si>
    <t>Purchase of Land for Offices in LGAs</t>
  </si>
  <si>
    <t>IPSAS Compliance &amp; Integration of State Revenue Economic Codes</t>
  </si>
  <si>
    <t>Renovation &amp; Furnishing of Area Offices</t>
  </si>
  <si>
    <t>Provision for Take - Off of RAMP Project</t>
  </si>
  <si>
    <t>Rehabilitation of Warwar - Dorofi - Chan- Ninge Road</t>
  </si>
  <si>
    <t>Kwesati - Mubi Toso Road</t>
  </si>
  <si>
    <t>Rufu Kpakya Road</t>
  </si>
  <si>
    <t>Munkin - Lamma Road</t>
  </si>
  <si>
    <t>Networking of Bambuka Road</t>
  </si>
  <si>
    <t>Sabon Gida - Sansani Road</t>
  </si>
  <si>
    <t>Arufu - Kwatansufa Road</t>
  </si>
  <si>
    <t>Ashuku - Ndukea Road</t>
  </si>
  <si>
    <t>Baissa - Ndukwa Road</t>
  </si>
  <si>
    <t>Mayo Ranewo - Tligora Road</t>
  </si>
  <si>
    <t>Pamanga - Dakka Road</t>
  </si>
  <si>
    <t>Kpashimbe - Tati Road</t>
  </si>
  <si>
    <t>Gashaka - Mai Idanu Road</t>
  </si>
  <si>
    <t>Gayam - Shunam Road</t>
  </si>
  <si>
    <t>Mutum Daya - Andemi Road</t>
  </si>
  <si>
    <t>Karim Lamido - Old Muri Road</t>
  </si>
  <si>
    <t>Jauro Manu - Lomodu Road</t>
  </si>
  <si>
    <t>Garin Abba - Shagarda Road</t>
  </si>
  <si>
    <t>Main Road - Yelwa Tau Road</t>
  </si>
  <si>
    <t>Nguroje - Kusuku - Kakara - Yerimaru Road</t>
  </si>
  <si>
    <t>Purchase of Construction Machinaries</t>
  </si>
  <si>
    <t>Construction of Bailey Bridge at Mararaban Jen at River Bailaifi</t>
  </si>
  <si>
    <t>Takum - Fikyu Road</t>
  </si>
  <si>
    <t>Construction of Kpambo bridge</t>
  </si>
  <si>
    <t>Dobeli - Wuryo Road</t>
  </si>
  <si>
    <t>Nguroje - Mayo - Ndaga - Kaniyaka Road</t>
  </si>
  <si>
    <t>Gembu - Yambani - Tanviah Road</t>
  </si>
  <si>
    <t>Grading of Bandawa - Munga Dosso - Munga Lelau Road</t>
  </si>
  <si>
    <t>Construction of Bailey Bridge at Vakude Across the River</t>
  </si>
  <si>
    <t>Rehabilitation of Gindin - Waya Assa Road</t>
  </si>
  <si>
    <t>Construction of Takum - Taraku - Kpashi - New Gboko Road</t>
  </si>
  <si>
    <t xml:space="preserve"> Dampar &amp; Gassol Electrification</t>
  </si>
  <si>
    <t>Step - Down of National Grid to Tati, Chanchanji and Dogon Gawa</t>
  </si>
  <si>
    <t>Construction of 1x7.5MVA 33/11KVA Injection Sub - Station @ TSU</t>
  </si>
  <si>
    <t>Const. Of Drop -Down at Chonku/Kumutu Village with 2No. 300KVA</t>
  </si>
  <si>
    <t>Const. Of 25Km 33KV Line 0.415KVA to Tsokundi with 2No. 300KVA</t>
  </si>
  <si>
    <t>Const. Of 11KVA Line @ Gindin Dorowa with 1x2Mva Transformer</t>
  </si>
  <si>
    <t>Const./Installation of 2No. 300KVA 33/0.415 Transformer @ Tampa &amp; Bika</t>
  </si>
  <si>
    <t>Construction of Manya - Kufai Bawuru Road</t>
  </si>
  <si>
    <t>Construction and Drop at Sufu Village at Takum</t>
  </si>
  <si>
    <t>Supply/Installatn of 4No. 300KVA 33/0.415 Transformer @ Viva Feed Mill</t>
  </si>
  <si>
    <t>Rehabilitation &amp; Upgrading of Nguroje Electrification Project</t>
  </si>
  <si>
    <t>Extension of 33KV Line ITDN of Bitako, Yukwa &amp; Lamma</t>
  </si>
  <si>
    <t>Constr. Of 1x7.5MVA 33/11KVA Injection Sub - Station at Donga Town</t>
  </si>
  <si>
    <t>Rehabilitation of Rural Electrification of Bete &amp; Kashimbilla Town</t>
  </si>
  <si>
    <t>Electrification of Mbamnga and Vakude</t>
  </si>
  <si>
    <t>Add. 2No. Transformers in Kunini Extension of Power to Kanawa &amp; Garin Sarki</t>
  </si>
  <si>
    <t>Extention of power from Appawa - Nasarawo - Mayo Lope</t>
  </si>
  <si>
    <t>Extension of power to Kwesati Community</t>
  </si>
  <si>
    <t>Extension of power to Rufu Community</t>
  </si>
  <si>
    <t>Extension of Power to Kpambo - Fikyu Community</t>
  </si>
  <si>
    <t>Andemi - Didango - Zailani REB</t>
  </si>
  <si>
    <t>Renovation &amp; Upgrading of Jen Electrification</t>
  </si>
  <si>
    <t>Maintenance of Rural Electrification Stations across the State</t>
  </si>
  <si>
    <t>Supply of 500 KWH additional Batteries and their accessories at Bambur, Wukari and Gembu General Hospitals</t>
  </si>
  <si>
    <t>Provision for the construction of Shade to accommodate solar panel at Bambur, Wukari and Gembu General Hospital</t>
  </si>
  <si>
    <t>Additional Fund for the etension of 33KV ITC Line from Iware-M/Biyu with down drop at Jauro Yinu, Namnai, Garin Abba, Tura Keke, Kan Kona and GDSS Mutum Biyu</t>
  </si>
  <si>
    <t>Estension of 33KV ITC Line from Wukari to Gidin Doruwa with construction of 1x2.5 MVA33/11KV Injection Sub-Station at Gidin Doruwa with Rehabilitation of TDN</t>
  </si>
  <si>
    <t>Komutu - Chonku Road</t>
  </si>
  <si>
    <t>Educational Training for Cooperative Societies Across the 16 LGAs</t>
  </si>
  <si>
    <t>Baseline Survey (Cooperative Data Capture)</t>
  </si>
  <si>
    <t>Workshop on Cooperative Matters (For Cooperative Society's Officials)</t>
  </si>
  <si>
    <t>Construction of Warehouse</t>
  </si>
  <si>
    <t>Purchase of Generator Plant</t>
  </si>
  <si>
    <t>Computerization/Networking</t>
  </si>
  <si>
    <t>Purchase of Computer (HP) Destop Type</t>
  </si>
  <si>
    <t>Purchase of Motor Vehicle (Hilux)</t>
  </si>
  <si>
    <t>Purchase of Motion Camera Nikkon Digital</t>
  </si>
  <si>
    <t>Water Networking</t>
  </si>
  <si>
    <t>Completion of Furnishing</t>
  </si>
  <si>
    <t>Purchase of Fixed Assets/Materials General</t>
  </si>
  <si>
    <t>Purchase of Intangible Assets/Materials General</t>
  </si>
  <si>
    <t>Renovation &amp; Furnishing of State Liaison Offices &amp; Govt. Lodges</t>
  </si>
  <si>
    <t>Purchase of Fixed Assets/Material General</t>
  </si>
  <si>
    <t>Implementation of UNICEF Assisted Projects</t>
  </si>
  <si>
    <t>Capital Subvention to Yangtu Special Development Area.</t>
  </si>
  <si>
    <t>Capital Subvention to NGADA Special Development Area.</t>
  </si>
  <si>
    <t>Procurement of Foam Chemical Compound</t>
  </si>
  <si>
    <t>Servicing &amp; Installation of Fire Extinguishers</t>
  </si>
  <si>
    <t>Refurbishing of Fire Fighting Vehicles</t>
  </si>
  <si>
    <t>Procurement of Uniforms &amp; Accessories for 150 Personnel</t>
  </si>
  <si>
    <t>2 Nos Fire Fighting Engines</t>
  </si>
  <si>
    <t>Marshal's Kitting</t>
  </si>
  <si>
    <t>Maintenance of Rural Electrification Stations</t>
  </si>
  <si>
    <t>Boundary Demarcation for Taraba/Benue/Nassarawa/Plateau Project</t>
  </si>
  <si>
    <t>Border Devt. for the Border Communities (Int'l &amp; Local)</t>
  </si>
  <si>
    <t>Provision of Office Equipment and Furniture</t>
  </si>
  <si>
    <t>Construction of 3 Committee Rooms/Standard Library</t>
  </si>
  <si>
    <t>Renovation/Moulding of Admin. Block</t>
  </si>
  <si>
    <t xml:space="preserve">Construction &amp; Equipping of Cafteria </t>
  </si>
  <si>
    <t>Upgrading of Health Care Facilities</t>
  </si>
  <si>
    <t>Landscapping and Beautification of House Assembly Complex</t>
  </si>
  <si>
    <t>Linking of Other Department with Pipe Bone Water</t>
  </si>
  <si>
    <t>Research and Collection of Data from MDAs, LGA, Federal/NGOs</t>
  </si>
  <si>
    <t>3No. Official Vehicle for Speaker/Deputy Speaker</t>
  </si>
  <si>
    <t xml:space="preserve">Deputy Speaker's 3No Official Vehicles </t>
  </si>
  <si>
    <t>Honourable Members SUV Vehicles at 17,000,000.00 each</t>
  </si>
  <si>
    <t>Official Vehicles for Mr. Clerk</t>
  </si>
  <si>
    <t>Committee Oversight Functions</t>
  </si>
  <si>
    <t>4No Hilux Van for Committee Work &amp; Gen. Off.Service, 2No. Buses</t>
  </si>
  <si>
    <t>1No Ambulance</t>
  </si>
  <si>
    <t>7No Official Vehicles for Directors</t>
  </si>
  <si>
    <t>Water Tanker</t>
  </si>
  <si>
    <t>Maintenance of Stable Solar Electricity</t>
  </si>
  <si>
    <t>Boboji Drainage Storm Water II</t>
  </si>
  <si>
    <t xml:space="preserve">Street and House Numbering </t>
  </si>
  <si>
    <t>Construction of 3Nos Roundabout</t>
  </si>
  <si>
    <t>Construction of Mayo - Gwoi Market</t>
  </si>
  <si>
    <t>Supply &amp; Installation of Solar Street Light</t>
  </si>
  <si>
    <t>Yelwa Storm Water Drainage</t>
  </si>
  <si>
    <t>Borehole Garden Drainage II</t>
  </si>
  <si>
    <t>Opening of Roads in New Government Layouts</t>
  </si>
  <si>
    <t>Constructing &amp; Development of Regional Park</t>
  </si>
  <si>
    <t>Construction of Township Roads</t>
  </si>
  <si>
    <t>Training of 200 Officers on GL 14 - 16 from MDAs @ ASCON</t>
  </si>
  <si>
    <t>Training of Staff of the Manpower Office in HOS</t>
  </si>
  <si>
    <t>Training on Succession for Officers on GL 15 - 17</t>
  </si>
  <si>
    <t>Review Allow. for Off. Engaged under the Manp. Res. Corps Scheme</t>
  </si>
  <si>
    <t>International Training at South Africa on 'Good Governance'</t>
  </si>
  <si>
    <t>Construction and Furnishing of a 1000 seater Lecture Hall for ASCON NE Office</t>
  </si>
  <si>
    <t>Renovation &amp; Furnishing of Guest House for Consultants @ N/East</t>
  </si>
  <si>
    <t>Outstanding Liabilities of Tuition Fees, Books &amp; Projects Allowances</t>
  </si>
  <si>
    <t>3 Nos Operational Vehicles/Pick-Up Van for ASCON Zonal Office, Jalingo</t>
  </si>
  <si>
    <t>Renovation of the ASCON North East Zonal Office, Jalingo</t>
  </si>
  <si>
    <t>Rescue Plan Coordination &amp; Appraisal</t>
  </si>
  <si>
    <t>Base Line Survey on SDGs</t>
  </si>
  <si>
    <t>Monitoring and Evaluation</t>
  </si>
  <si>
    <t>NASCO/YESSO Coordination</t>
  </si>
  <si>
    <t>General Data Collection on State Economy</t>
  </si>
  <si>
    <t>Coordinating State Nutrition Activities</t>
  </si>
  <si>
    <t>State Social Policy Development</t>
  </si>
  <si>
    <t>Geo Information System (GIS) Laboratory</t>
  </si>
  <si>
    <t>Baseline Survey &amp; Poverty Mapping</t>
  </si>
  <si>
    <t>Women in Aquaculture</t>
  </si>
  <si>
    <t>Office Development/Construction</t>
  </si>
  <si>
    <t>Purchase of Project Vehicles</t>
  </si>
  <si>
    <t>Gender &amp; Climate Change SMART Agriculture</t>
  </si>
  <si>
    <t>Establishment of NEPAD Youth Clubs in Secondary Schools</t>
  </si>
  <si>
    <t>ICT for Youth Initiative</t>
  </si>
  <si>
    <t>NEPAD Resource Centre</t>
  </si>
  <si>
    <t>Peer Reviewing Ministries/Parastatals and LGCs</t>
  </si>
  <si>
    <t>Purchase of KVA Generator</t>
  </si>
  <si>
    <t>Zoological Garden Renovation</t>
  </si>
  <si>
    <t>Ngel Nyaki Mountain Resort</t>
  </si>
  <si>
    <t>Aforestation &amp; Re - Aforestation Scheme</t>
  </si>
  <si>
    <t>Rehabilitation of Nurseries &amp; Forest Plantation</t>
  </si>
  <si>
    <t>Forest &amp; Game Reserve Monitoring/Promotion</t>
  </si>
  <si>
    <t>Public Environmental Awareness &amp; Data Collection</t>
  </si>
  <si>
    <t>Environ. Edu. &amp; Formation of Environ. Conserv.. Clubs in Post Primary Sch.</t>
  </si>
  <si>
    <t>Standardizing Solid Waste Mgt Protection &amp; Devt.</t>
  </si>
  <si>
    <t>Establishment of Gas Emission Control Scheme</t>
  </si>
  <si>
    <t>Const. &amp; Equiping of Environmental Reference Lab.</t>
  </si>
  <si>
    <t>Conduction of Soil Survey for Baseline Data</t>
  </si>
  <si>
    <t>EIA Procedure &amp; Guideline</t>
  </si>
  <si>
    <t>W/Shop for LG Chairmen &amp; S/Holders on EIA Procedure in Nigeria</t>
  </si>
  <si>
    <t>Raising of Seedlings to Control Climate Change &amp; Erosion</t>
  </si>
  <si>
    <t>Solid Mineral Development</t>
  </si>
  <si>
    <t>Erosion control in Bete</t>
  </si>
  <si>
    <t>Resurvey, Beaconing &amp; Protection of Ngel Nyaki</t>
  </si>
  <si>
    <t>Purchase of 2 No. Hilux Vehicles</t>
  </si>
  <si>
    <t>Climate Change Mitigation</t>
  </si>
  <si>
    <t>Renovation and Purchase of ICT Equipt.</t>
  </si>
  <si>
    <t>Installing CTV Camera</t>
  </si>
  <si>
    <t>Local Government Council Elections</t>
  </si>
  <si>
    <t>Construction of Secretariat</t>
  </si>
  <si>
    <t>Data Base</t>
  </si>
  <si>
    <t>Procurement &amp; Repairs of Bullion Vans</t>
  </si>
  <si>
    <t>Extension of 33KV Electricity Power Line to Jauro Yinu, GSSS, Jalingo</t>
  </si>
  <si>
    <t>Ext. of 11KV Electricity Power Line to Govt. Comp. Sec. School, Jalingo</t>
  </si>
  <si>
    <t>Solar Powered Street Lights</t>
  </si>
  <si>
    <t>Exploration &amp; Prospecting of Minerals</t>
  </si>
  <si>
    <t>Exploitation &amp; Mining</t>
  </si>
  <si>
    <t>Leasing of New Sites</t>
  </si>
  <si>
    <t>EXPENDITURE ITEMS</t>
  </si>
  <si>
    <t>02150010011</t>
  </si>
  <si>
    <t>02150010012</t>
  </si>
  <si>
    <t>02150010013</t>
  </si>
  <si>
    <t>02150010014</t>
  </si>
  <si>
    <t>02150010015</t>
  </si>
  <si>
    <t>02150010016</t>
  </si>
  <si>
    <t>02150010017</t>
  </si>
  <si>
    <t>02150010018</t>
  </si>
  <si>
    <t>02150010019</t>
  </si>
  <si>
    <t>02150010020</t>
  </si>
  <si>
    <t>02150010021</t>
  </si>
  <si>
    <t>02150010022</t>
  </si>
  <si>
    <t>02150010023</t>
  </si>
  <si>
    <t>02150010024</t>
  </si>
  <si>
    <t>02150010025</t>
  </si>
  <si>
    <t>02150010026</t>
  </si>
  <si>
    <t>02150010027</t>
  </si>
  <si>
    <t>02150010028</t>
  </si>
  <si>
    <t>02150010029</t>
  </si>
  <si>
    <t>02150010030</t>
  </si>
  <si>
    <t>02150010031</t>
  </si>
  <si>
    <t>02150010032</t>
  </si>
  <si>
    <t>02150010033</t>
  </si>
  <si>
    <t>02150010034</t>
  </si>
  <si>
    <t>02150010035</t>
  </si>
  <si>
    <t>02150010036</t>
  </si>
  <si>
    <t>02150010037</t>
  </si>
  <si>
    <t>02150010038</t>
  </si>
  <si>
    <t>02150010039</t>
  </si>
  <si>
    <t>02150010040</t>
  </si>
  <si>
    <t>02150010041</t>
  </si>
  <si>
    <t>02150010042</t>
  </si>
  <si>
    <t>02150010043</t>
  </si>
  <si>
    <t>02150010044</t>
  </si>
  <si>
    <t>02150010045</t>
  </si>
  <si>
    <t>02150010046</t>
  </si>
  <si>
    <t>02150010047</t>
  </si>
  <si>
    <t>02150010048</t>
  </si>
  <si>
    <t>02150010049</t>
  </si>
  <si>
    <t>02150010050</t>
  </si>
  <si>
    <t>02150010051</t>
  </si>
  <si>
    <t>02150010052</t>
  </si>
  <si>
    <t>02150010053</t>
  </si>
  <si>
    <t>02150010054</t>
  </si>
  <si>
    <t>02150010055</t>
  </si>
  <si>
    <t>02150010056</t>
  </si>
  <si>
    <t>02150010057</t>
  </si>
  <si>
    <t>02150010058</t>
  </si>
  <si>
    <t>02150010059</t>
  </si>
  <si>
    <t>FADAMA III Additional Finance I&amp;II</t>
  </si>
  <si>
    <t>0215115001</t>
  </si>
  <si>
    <t>IFAD/VCDP Project Support Unit</t>
  </si>
  <si>
    <t>0215105121</t>
  </si>
  <si>
    <t>0215105122</t>
  </si>
  <si>
    <t>0215105123</t>
  </si>
  <si>
    <t>RURAL WATER SUPPLY &amp; SANITATION AGENCY, JALINGO</t>
  </si>
  <si>
    <t>02521030011</t>
  </si>
  <si>
    <t>02521030012</t>
  </si>
  <si>
    <t>02521030013</t>
  </si>
  <si>
    <t>02521030014</t>
  </si>
  <si>
    <t>RURAL ACCESS AND AGRICULTURAL MARKETING PROJECT (RAAMP)</t>
  </si>
  <si>
    <t>055100100101</t>
  </si>
  <si>
    <t>055100100102</t>
  </si>
  <si>
    <t>055100100103</t>
  </si>
  <si>
    <t>055100100104</t>
  </si>
  <si>
    <t>055100100105</t>
  </si>
  <si>
    <t>055100100106</t>
  </si>
  <si>
    <t>055100100107</t>
  </si>
  <si>
    <t>055100100108</t>
  </si>
  <si>
    <t>055100100109</t>
  </si>
  <si>
    <t>055100100110</t>
  </si>
  <si>
    <t>055100100111</t>
  </si>
  <si>
    <t>TARABA AGRICULTURAL DEVELOPMENT PROGRAMME</t>
  </si>
  <si>
    <t>0215102001</t>
  </si>
  <si>
    <t>0215102002</t>
  </si>
  <si>
    <t>0215102003</t>
  </si>
  <si>
    <t>0215102004</t>
  </si>
  <si>
    <t>0215102005</t>
  </si>
  <si>
    <t>0215102006</t>
  </si>
  <si>
    <t>0215102007</t>
  </si>
  <si>
    <t>0215102008</t>
  </si>
  <si>
    <t>0215102009</t>
  </si>
  <si>
    <t>0215102010</t>
  </si>
  <si>
    <t>0215102011</t>
  </si>
  <si>
    <t>0215102012</t>
  </si>
  <si>
    <t>0215102013</t>
  </si>
  <si>
    <t>TRACTOR HIRING UNIT</t>
  </si>
  <si>
    <t>0215103001</t>
  </si>
  <si>
    <t>0215103002</t>
  </si>
  <si>
    <t>0215103003</t>
  </si>
  <si>
    <t>0215103004</t>
  </si>
  <si>
    <t>0215103005</t>
  </si>
  <si>
    <t>0215103006</t>
  </si>
  <si>
    <t>0215103007</t>
  </si>
  <si>
    <t>0215103008</t>
  </si>
  <si>
    <t>0215103009</t>
  </si>
  <si>
    <t>0215103010</t>
  </si>
  <si>
    <t>0215103011</t>
  </si>
  <si>
    <t>0215103012</t>
  </si>
  <si>
    <t>0215103013</t>
  </si>
  <si>
    <t>0215103014</t>
  </si>
  <si>
    <t>0215103015</t>
  </si>
  <si>
    <t>0215103016</t>
  </si>
  <si>
    <t>TARABA AGRICULTURAL PRODUCE MARKETING AGENCY</t>
  </si>
  <si>
    <t>0215110001</t>
  </si>
  <si>
    <t>COLLEGE OF AGRICULTURE, JALINGO</t>
  </si>
  <si>
    <t>0215021001</t>
  </si>
  <si>
    <t>0215021002</t>
  </si>
  <si>
    <t>0215021003</t>
  </si>
  <si>
    <t>0215021004</t>
  </si>
  <si>
    <t>0215021005</t>
  </si>
  <si>
    <t>0215021006</t>
  </si>
  <si>
    <t>0215021007</t>
  </si>
  <si>
    <t>BUREAU FOR LANDS AND COUNTRY PLANNING</t>
  </si>
  <si>
    <t>0260001001</t>
  </si>
  <si>
    <t>0260001002</t>
  </si>
  <si>
    <t>0260001003</t>
  </si>
  <si>
    <t>0260001004</t>
  </si>
  <si>
    <t>0260001005</t>
  </si>
  <si>
    <t>OFFICE OF THE SURVEYOR GENERAL</t>
  </si>
  <si>
    <t>0260002001</t>
  </si>
  <si>
    <t>0260002002</t>
  </si>
  <si>
    <t>0260002003</t>
  </si>
  <si>
    <t>0260002004</t>
  </si>
  <si>
    <t>TARABA STATE TRANSPORT CORPORATION</t>
  </si>
  <si>
    <t>0229053001</t>
  </si>
  <si>
    <t>0229053002</t>
  </si>
  <si>
    <t>0229053003</t>
  </si>
  <si>
    <t>MINISTRY OF SOCIAL DEVELOPMENT</t>
  </si>
  <si>
    <t>0513001001</t>
  </si>
  <si>
    <t>0513001002</t>
  </si>
  <si>
    <t>0513001003</t>
  </si>
  <si>
    <t>0513001004</t>
  </si>
  <si>
    <t>0517001001</t>
  </si>
  <si>
    <t>0517001002</t>
  </si>
  <si>
    <t>0517001003</t>
  </si>
  <si>
    <t>0517001004</t>
  </si>
  <si>
    <t>0517001005</t>
  </si>
  <si>
    <t>0517001006</t>
  </si>
  <si>
    <t>0517001007</t>
  </si>
  <si>
    <t>0517001008</t>
  </si>
  <si>
    <t>0517001009</t>
  </si>
  <si>
    <t>0517001010</t>
  </si>
  <si>
    <t>0517001011</t>
  </si>
  <si>
    <t>0517001012</t>
  </si>
  <si>
    <t>0517001013</t>
  </si>
  <si>
    <t>0517001014</t>
  </si>
  <si>
    <t>0517001015</t>
  </si>
  <si>
    <t>0517001016</t>
  </si>
  <si>
    <t>0517001017</t>
  </si>
  <si>
    <t>0517001018</t>
  </si>
  <si>
    <t>0517001019</t>
  </si>
  <si>
    <t>TARABA STATE UNIVERSITY, JALINGO</t>
  </si>
  <si>
    <t>0517021001</t>
  </si>
  <si>
    <t>0517021002</t>
  </si>
  <si>
    <t>0517021003</t>
  </si>
  <si>
    <t>0517021004</t>
  </si>
  <si>
    <t>0517021005</t>
  </si>
  <si>
    <t>0517021006</t>
  </si>
  <si>
    <t>0517021007</t>
  </si>
  <si>
    <t>0517021008</t>
  </si>
  <si>
    <t>0517021009</t>
  </si>
  <si>
    <t>0517021010</t>
  </si>
  <si>
    <t>0517021011</t>
  </si>
  <si>
    <t>0517021012</t>
  </si>
  <si>
    <t>0517021013</t>
  </si>
  <si>
    <t>0517021014</t>
  </si>
  <si>
    <t>0517021015</t>
  </si>
  <si>
    <t>0517021016</t>
  </si>
  <si>
    <t>0517021017</t>
  </si>
  <si>
    <t>0517021018</t>
  </si>
  <si>
    <t>0517021019</t>
  </si>
  <si>
    <t>0517021020</t>
  </si>
  <si>
    <t>0517021021</t>
  </si>
  <si>
    <t>0517021022</t>
  </si>
  <si>
    <t>0517021023</t>
  </si>
  <si>
    <t>0517021024</t>
  </si>
  <si>
    <t>0517003001</t>
  </si>
  <si>
    <t>COLLEGE OF EDUCATION, ZING</t>
  </si>
  <si>
    <t>0517019001</t>
  </si>
  <si>
    <t>0517019002</t>
  </si>
  <si>
    <t>0517019003</t>
  </si>
  <si>
    <t>0517019004</t>
  </si>
  <si>
    <t>TARABA STATE POLYTECHNIC, SUNTAI</t>
  </si>
  <si>
    <t>0517018001</t>
  </si>
  <si>
    <t>0517018002</t>
  </si>
  <si>
    <t>0517018003</t>
  </si>
  <si>
    <t>0517018004</t>
  </si>
  <si>
    <t>0517018005</t>
  </si>
  <si>
    <t>0517018006</t>
  </si>
  <si>
    <t>0517018007</t>
  </si>
  <si>
    <t>TARABA STATE MASS EDUCATION BOARD</t>
  </si>
  <si>
    <t>0517010001</t>
  </si>
  <si>
    <t>0517010002</t>
  </si>
  <si>
    <t>0517010003</t>
  </si>
  <si>
    <t>0517010004</t>
  </si>
  <si>
    <t>0517010005</t>
  </si>
  <si>
    <t>0517010006</t>
  </si>
  <si>
    <t>TARABA STATE SCHOLARSHIP BOARD</t>
  </si>
  <si>
    <t>0517056001</t>
  </si>
  <si>
    <t>0517056002</t>
  </si>
  <si>
    <t>0517056003</t>
  </si>
  <si>
    <t>0517056004</t>
  </si>
  <si>
    <t>TARABA STATE LIBRARY BOARD</t>
  </si>
  <si>
    <t>0517008001</t>
  </si>
  <si>
    <t>MINISTRY OF SCIENCE &amp; TECHNOLOGY</t>
  </si>
  <si>
    <t>0228001001</t>
  </si>
  <si>
    <t>0228001002</t>
  </si>
  <si>
    <t>0228001003</t>
  </si>
  <si>
    <t>0228001004</t>
  </si>
  <si>
    <t>0228001005</t>
  </si>
  <si>
    <t>0228001006</t>
  </si>
  <si>
    <t>0228001007</t>
  </si>
  <si>
    <t>0228001008</t>
  </si>
  <si>
    <t>0228001009</t>
  </si>
  <si>
    <t>0228001010</t>
  </si>
  <si>
    <t>0228001011</t>
  </si>
  <si>
    <t>0228001012</t>
  </si>
  <si>
    <t>0228001013</t>
  </si>
  <si>
    <t>0228001014</t>
  </si>
  <si>
    <t>0228001015</t>
  </si>
  <si>
    <t>0228001016</t>
  </si>
  <si>
    <t>0228001017</t>
  </si>
  <si>
    <t>0228001018</t>
  </si>
  <si>
    <t>0228001019</t>
  </si>
  <si>
    <t>0228001020</t>
  </si>
  <si>
    <t>0228001021</t>
  </si>
  <si>
    <t>0228001022</t>
  </si>
  <si>
    <t>0228001023</t>
  </si>
  <si>
    <t>0228001024</t>
  </si>
  <si>
    <t>0228001025</t>
  </si>
  <si>
    <t>0228001026</t>
  </si>
  <si>
    <t>MINISTRY OF COMMERCE &amp; INDUSTRY</t>
  </si>
  <si>
    <t>0222001001</t>
  </si>
  <si>
    <t>0222001002</t>
  </si>
  <si>
    <t>0222001003</t>
  </si>
  <si>
    <t>0222001004</t>
  </si>
  <si>
    <t>0222001005</t>
  </si>
  <si>
    <t>0222001006</t>
  </si>
  <si>
    <t>0222001007</t>
  </si>
  <si>
    <t>0222001008</t>
  </si>
  <si>
    <t>0222001009</t>
  </si>
  <si>
    <t>AGENCY FOR SMALL &amp; MEDIUM SCALE ENTERPRISES</t>
  </si>
  <si>
    <t>0222051001</t>
  </si>
  <si>
    <t>0222051002</t>
  </si>
  <si>
    <t>0222051003</t>
  </si>
  <si>
    <t>0222051004</t>
  </si>
  <si>
    <t>MINISTRY OF WOMEN AFFAIRS &amp; CHILD DEVELOPMENT</t>
  </si>
  <si>
    <t>0514001001</t>
  </si>
  <si>
    <t>0514001002</t>
  </si>
  <si>
    <t>0514001003</t>
  </si>
  <si>
    <t>0514001004</t>
  </si>
  <si>
    <t>0514001005</t>
  </si>
  <si>
    <t>0514001006</t>
  </si>
  <si>
    <t>0514001007</t>
  </si>
  <si>
    <t>0514001008</t>
  </si>
  <si>
    <t>0514001009</t>
  </si>
  <si>
    <t>0514001010</t>
  </si>
  <si>
    <t>0514001011</t>
  </si>
  <si>
    <t>0514001012</t>
  </si>
  <si>
    <t>MINISTRY OF WATER RESOURCES</t>
  </si>
  <si>
    <t>0252001001</t>
  </si>
  <si>
    <t>0252001002</t>
  </si>
  <si>
    <t>0252001003</t>
  </si>
  <si>
    <t>0252001004</t>
  </si>
  <si>
    <t>0252001005</t>
  </si>
  <si>
    <t>0252001006</t>
  </si>
  <si>
    <t>0252001007</t>
  </si>
  <si>
    <t>0252001008</t>
  </si>
  <si>
    <t>0252001009</t>
  </si>
  <si>
    <t>0252001010</t>
  </si>
  <si>
    <t>0252001011</t>
  </si>
  <si>
    <t>0252001012</t>
  </si>
  <si>
    <t>0252001013</t>
  </si>
  <si>
    <t>0252001014</t>
  </si>
  <si>
    <t>0252001015</t>
  </si>
  <si>
    <t>0252001016</t>
  </si>
  <si>
    <t>0252001017</t>
  </si>
  <si>
    <t>0252001018</t>
  </si>
  <si>
    <t>0252001019</t>
  </si>
  <si>
    <t>0252001020</t>
  </si>
  <si>
    <t>0252001021</t>
  </si>
  <si>
    <t>0252001022</t>
  </si>
  <si>
    <t>0252001023</t>
  </si>
  <si>
    <t>0252001024</t>
  </si>
  <si>
    <t>0252001025</t>
  </si>
  <si>
    <t>0252001026</t>
  </si>
  <si>
    <t>0252001027</t>
  </si>
  <si>
    <t>MINISTRY OF HEALTH</t>
  </si>
  <si>
    <t>0521001001</t>
  </si>
  <si>
    <t>0521001002</t>
  </si>
  <si>
    <t>0521001003</t>
  </si>
  <si>
    <t>0521001004</t>
  </si>
  <si>
    <t>0521001005</t>
  </si>
  <si>
    <t>0521001006</t>
  </si>
  <si>
    <t>0521001007</t>
  </si>
  <si>
    <t>0521001008</t>
  </si>
  <si>
    <t>0521001009</t>
  </si>
  <si>
    <t>0521001010</t>
  </si>
  <si>
    <t>0521001011</t>
  </si>
  <si>
    <t>0521001012</t>
  </si>
  <si>
    <t>0521001013</t>
  </si>
  <si>
    <t>0521001014</t>
  </si>
  <si>
    <t>0521001015</t>
  </si>
  <si>
    <t>0521001016</t>
  </si>
  <si>
    <t>0521001017</t>
  </si>
  <si>
    <t>0521001018</t>
  </si>
  <si>
    <t>0521001019</t>
  </si>
  <si>
    <t>0521001020</t>
  </si>
  <si>
    <t>0521001021</t>
  </si>
  <si>
    <t>0521001022</t>
  </si>
  <si>
    <t>0521001023</t>
  </si>
  <si>
    <t>0521001024</t>
  </si>
  <si>
    <t>0521001025</t>
  </si>
  <si>
    <t>0521001026</t>
  </si>
  <si>
    <t>0521001027</t>
  </si>
  <si>
    <t>0521001028</t>
  </si>
  <si>
    <t>0521001029</t>
  </si>
  <si>
    <t>0521001030</t>
  </si>
  <si>
    <t>0521001031</t>
  </si>
  <si>
    <t>0521001032</t>
  </si>
  <si>
    <t>0521001033</t>
  </si>
  <si>
    <t>0521001035</t>
  </si>
  <si>
    <t>0521001036</t>
  </si>
  <si>
    <t>0521001037</t>
  </si>
  <si>
    <t>0521001038</t>
  </si>
  <si>
    <t>0521001039</t>
  </si>
  <si>
    <t>0521001040</t>
  </si>
  <si>
    <t>0521001041</t>
  </si>
  <si>
    <t>0521001042</t>
  </si>
  <si>
    <t>0521001043</t>
  </si>
  <si>
    <t>0521001044</t>
  </si>
  <si>
    <t>0521001045</t>
  </si>
  <si>
    <t>0521001046</t>
  </si>
  <si>
    <t>0521001047</t>
  </si>
  <si>
    <t>0521001048</t>
  </si>
  <si>
    <t>0521001049</t>
  </si>
  <si>
    <t>0521001050</t>
  </si>
  <si>
    <t>0521001051</t>
  </si>
  <si>
    <t>0521001052</t>
  </si>
  <si>
    <t>0521001053</t>
  </si>
  <si>
    <t>0521001054</t>
  </si>
  <si>
    <t>0521001055</t>
  </si>
  <si>
    <t>0521001056</t>
  </si>
  <si>
    <t>0521001057</t>
  </si>
  <si>
    <t>0521001058</t>
  </si>
  <si>
    <t>PRIMARY HEALTH CARE DEVELOPMENT AGENCY, JALINGO</t>
  </si>
  <si>
    <t>0521117001</t>
  </si>
  <si>
    <t>0521117002</t>
  </si>
  <si>
    <t>0521117003</t>
  </si>
  <si>
    <t>0521117004</t>
  </si>
  <si>
    <t>0521117005</t>
  </si>
  <si>
    <t>0521117006</t>
  </si>
  <si>
    <t>0521117007</t>
  </si>
  <si>
    <t>0521117008</t>
  </si>
  <si>
    <t>0521117009</t>
  </si>
  <si>
    <t>0521117010</t>
  </si>
  <si>
    <t>0521117011</t>
  </si>
  <si>
    <t>0521117012</t>
  </si>
  <si>
    <t>0521117013</t>
  </si>
  <si>
    <t>0521117014</t>
  </si>
  <si>
    <t>0521117015</t>
  </si>
  <si>
    <t>0521117016</t>
  </si>
  <si>
    <t>0521117017</t>
  </si>
  <si>
    <t>0521117018</t>
  </si>
  <si>
    <t>0521117019</t>
  </si>
  <si>
    <t>0521117020</t>
  </si>
  <si>
    <t>0521117021</t>
  </si>
  <si>
    <t>STATE SPECIALIST HOSPITAL, JALINGO</t>
  </si>
  <si>
    <t>0521115001</t>
  </si>
  <si>
    <t>0521115002</t>
  </si>
  <si>
    <t>0521115003</t>
  </si>
  <si>
    <t>0521115004</t>
  </si>
  <si>
    <t>0521115005</t>
  </si>
  <si>
    <t>COLLEGE OF HEALTH TECHNOLOGY, TAKUM</t>
  </si>
  <si>
    <t>05211180011</t>
  </si>
  <si>
    <t>TARABA STATE ESSENTIAL DRUGS PROGRAMME</t>
  </si>
  <si>
    <t>0521113001</t>
  </si>
  <si>
    <t>0521113002</t>
  </si>
  <si>
    <t>0521113003</t>
  </si>
  <si>
    <t>TARABA AIDS CONTROL AGENCY</t>
  </si>
  <si>
    <t>0111033001</t>
  </si>
  <si>
    <t>0111033002</t>
  </si>
  <si>
    <t>0111033003</t>
  </si>
  <si>
    <t>0111033004</t>
  </si>
  <si>
    <t>MINISTRY OF INFORMATION &amp; RE - ORIENTATION</t>
  </si>
  <si>
    <t>0123001001</t>
  </si>
  <si>
    <t>0123001002</t>
  </si>
  <si>
    <t>0123001003</t>
  </si>
  <si>
    <t>0123001004</t>
  </si>
  <si>
    <t>0123001005</t>
  </si>
  <si>
    <t>0123001006</t>
  </si>
  <si>
    <t>0123001007</t>
  </si>
  <si>
    <t>0123001008</t>
  </si>
  <si>
    <t>0123001009</t>
  </si>
  <si>
    <t>0123001010</t>
  </si>
  <si>
    <t>0123001011</t>
  </si>
  <si>
    <t>0123001012</t>
  </si>
  <si>
    <t>0123001013</t>
  </si>
  <si>
    <t>0123001014</t>
  </si>
  <si>
    <t>0123001015</t>
  </si>
  <si>
    <t>0123001016</t>
  </si>
  <si>
    <t>0123001017</t>
  </si>
  <si>
    <t>0123001018</t>
  </si>
  <si>
    <t>0123001019</t>
  </si>
  <si>
    <t>0123001020</t>
  </si>
  <si>
    <t>0123001021</t>
  </si>
  <si>
    <t>0123001022</t>
  </si>
  <si>
    <t>0123001023</t>
  </si>
  <si>
    <t>0123001024</t>
  </si>
  <si>
    <t>0123001025</t>
  </si>
  <si>
    <t>0123001026</t>
  </si>
  <si>
    <t>0123001027</t>
  </si>
  <si>
    <t>0123001028</t>
  </si>
  <si>
    <t>0123001029</t>
  </si>
  <si>
    <t>0123001030</t>
  </si>
  <si>
    <t>0123001031</t>
  </si>
  <si>
    <t>0123001032</t>
  </si>
  <si>
    <t>0123001033</t>
  </si>
  <si>
    <t>0123001034</t>
  </si>
  <si>
    <t>0123001035</t>
  </si>
  <si>
    <t>0123001036</t>
  </si>
  <si>
    <t>0123001037</t>
  </si>
  <si>
    <t>0123001038</t>
  </si>
  <si>
    <t>0123001039</t>
  </si>
  <si>
    <t>0123001040</t>
  </si>
  <si>
    <t>CIVIL SERVICE COMMISSION (CSC)</t>
  </si>
  <si>
    <t>0147001001</t>
  </si>
  <si>
    <t>0147001002</t>
  </si>
  <si>
    <t>0147001003</t>
  </si>
  <si>
    <t>0147001004</t>
  </si>
  <si>
    <t>0147001005</t>
  </si>
  <si>
    <t>0147001006</t>
  </si>
  <si>
    <t>0147001007</t>
  </si>
  <si>
    <t>0147001008</t>
  </si>
  <si>
    <t>0147001009</t>
  </si>
  <si>
    <t>0147001010</t>
  </si>
  <si>
    <t>0147001011</t>
  </si>
  <si>
    <t>0147001012</t>
  </si>
  <si>
    <t>0147001013</t>
  </si>
  <si>
    <t>0147001014</t>
  </si>
  <si>
    <t>0147001015</t>
  </si>
  <si>
    <t>0147001016</t>
  </si>
  <si>
    <t>0147001017</t>
  </si>
  <si>
    <t>TARABA STATE HOUSE OF ASSEMBLY SERVICE COMMISSION</t>
  </si>
  <si>
    <t>0112004001</t>
  </si>
  <si>
    <t>BUREAU OF PUBLIC PROCUREMENT (BPP), JALINGO</t>
  </si>
  <si>
    <t>0111010001</t>
  </si>
  <si>
    <t>0111010002</t>
  </si>
  <si>
    <t>0111010003</t>
  </si>
  <si>
    <t>0111010004</t>
  </si>
  <si>
    <t>0111010005</t>
  </si>
  <si>
    <t>0111010006</t>
  </si>
  <si>
    <t>MINISTRY OF JUSTICE</t>
  </si>
  <si>
    <t>0326001001</t>
  </si>
  <si>
    <t>0326001002</t>
  </si>
  <si>
    <t>0326001003</t>
  </si>
  <si>
    <t>OFFICE OF THE STATE AUDITOR GENERAL</t>
  </si>
  <si>
    <t>0140001001</t>
  </si>
  <si>
    <t>0140001002</t>
  </si>
  <si>
    <t>0140001003</t>
  </si>
  <si>
    <t>0140001004</t>
  </si>
  <si>
    <t>MINISTRY OF FINANCE &amp; ECONOMIC DEVELOPMENT</t>
  </si>
  <si>
    <t>0220001001</t>
  </si>
  <si>
    <t>0220001002</t>
  </si>
  <si>
    <t>0220001003</t>
  </si>
  <si>
    <t>0220001004</t>
  </si>
  <si>
    <t>0220001005</t>
  </si>
  <si>
    <t>0220001006</t>
  </si>
  <si>
    <t>0220001007</t>
  </si>
  <si>
    <t>0220001008</t>
  </si>
  <si>
    <t>0220001009</t>
  </si>
  <si>
    <t>LOCAL GOVERNMENT AUDITOR GENERAL OFFICE, JALINGO</t>
  </si>
  <si>
    <t>01400010011</t>
  </si>
  <si>
    <t>01400010012</t>
  </si>
  <si>
    <t>SHARIA COURT OF APPEAL, JALINGO</t>
  </si>
  <si>
    <t>0318006001</t>
  </si>
  <si>
    <t>0318006002</t>
  </si>
  <si>
    <t>0318006003</t>
  </si>
  <si>
    <t>0318006004</t>
  </si>
  <si>
    <t>CUSTOMARY COURT OF APPEAL</t>
  </si>
  <si>
    <t>0318007001</t>
  </si>
  <si>
    <t>0318007002</t>
  </si>
  <si>
    <t>0318007003</t>
  </si>
  <si>
    <t>0318007004</t>
  </si>
  <si>
    <t>0318007005</t>
  </si>
  <si>
    <t>0318007006</t>
  </si>
  <si>
    <t>0318007007</t>
  </si>
  <si>
    <t>HIGH COURT OF JUSTICE, JALINGO</t>
  </si>
  <si>
    <t>0318004001</t>
  </si>
  <si>
    <t>0318004002</t>
  </si>
  <si>
    <t>0318004003</t>
  </si>
  <si>
    <t>0318004004</t>
  </si>
  <si>
    <t>0318004005</t>
  </si>
  <si>
    <t>0318004006</t>
  </si>
  <si>
    <t>0318004007</t>
  </si>
  <si>
    <t>0318004008</t>
  </si>
  <si>
    <t>0318004009</t>
  </si>
  <si>
    <t>0318004010</t>
  </si>
  <si>
    <t>0318004011</t>
  </si>
  <si>
    <t>0318004012</t>
  </si>
  <si>
    <t>0318004013</t>
  </si>
  <si>
    <t>0318004014</t>
  </si>
  <si>
    <t>0318004015</t>
  </si>
  <si>
    <t>0318004016</t>
  </si>
  <si>
    <t>0318004017</t>
  </si>
  <si>
    <t>0318004018</t>
  </si>
  <si>
    <t>0318004019</t>
  </si>
  <si>
    <t>0318004020</t>
  </si>
  <si>
    <t>0318004021</t>
  </si>
  <si>
    <t>0318004022</t>
  </si>
  <si>
    <t>0318004023</t>
  </si>
  <si>
    <t>0234001001</t>
  </si>
  <si>
    <t>0234001002</t>
  </si>
  <si>
    <t>0234001003</t>
  </si>
  <si>
    <t>0234001004</t>
  </si>
  <si>
    <t>0234001005</t>
  </si>
  <si>
    <t>0234001006</t>
  </si>
  <si>
    <t>0234001007</t>
  </si>
  <si>
    <t>0234001008</t>
  </si>
  <si>
    <t>0234001009</t>
  </si>
  <si>
    <t>0234001010</t>
  </si>
  <si>
    <t>0234001011</t>
  </si>
  <si>
    <t>0234001012</t>
  </si>
  <si>
    <t>0234001013</t>
  </si>
  <si>
    <t>0234001014</t>
  </si>
  <si>
    <t>0234001015</t>
  </si>
  <si>
    <t>0234001016</t>
  </si>
  <si>
    <t>0234001017</t>
  </si>
  <si>
    <t>0234001018</t>
  </si>
  <si>
    <t>0234001019</t>
  </si>
  <si>
    <t>0234001022</t>
  </si>
  <si>
    <t>0234001027</t>
  </si>
  <si>
    <t>0234001028</t>
  </si>
  <si>
    <t>0234001029</t>
  </si>
  <si>
    <t>0234001030</t>
  </si>
  <si>
    <t>0234001031</t>
  </si>
  <si>
    <t>0234001032</t>
  </si>
  <si>
    <t>0234001033</t>
  </si>
  <si>
    <t>0234001034</t>
  </si>
  <si>
    <t>0234001035</t>
  </si>
  <si>
    <t>TARABA STATE COMMERCIAL MOTORCYCLE &amp; MONITORING AGENCY</t>
  </si>
  <si>
    <t>0234056001</t>
  </si>
  <si>
    <t>0234056002</t>
  </si>
  <si>
    <t>0234056003</t>
  </si>
  <si>
    <t>0234056004</t>
  </si>
  <si>
    <t>MINISTRY OF HOUSING</t>
  </si>
  <si>
    <t>0253010001</t>
  </si>
  <si>
    <t>0253010002</t>
  </si>
  <si>
    <t>0253010003</t>
  </si>
  <si>
    <t>0253010004</t>
  </si>
  <si>
    <t>0253010005</t>
  </si>
  <si>
    <t>0253010006</t>
  </si>
  <si>
    <t>MINISTRY OF CULTURE &amp; TOURISM</t>
  </si>
  <si>
    <t>0236001001</t>
  </si>
  <si>
    <t>0236001002</t>
  </si>
  <si>
    <t>0236001003</t>
  </si>
  <si>
    <t>0236001004</t>
  </si>
  <si>
    <t>0236001005</t>
  </si>
  <si>
    <t>0236001006</t>
  </si>
  <si>
    <t>0236001007</t>
  </si>
  <si>
    <t>0236001008</t>
  </si>
  <si>
    <t>0236001009</t>
  </si>
  <si>
    <t>0236001010</t>
  </si>
  <si>
    <t>0236001011</t>
  </si>
  <si>
    <t>0236001012</t>
  </si>
  <si>
    <t>0236001013</t>
  </si>
  <si>
    <t>0236001014</t>
  </si>
  <si>
    <t>0236001015</t>
  </si>
  <si>
    <t>0236001016</t>
  </si>
  <si>
    <t>0236001017</t>
  </si>
  <si>
    <t>TARABA STATE ARTS COUNCIL</t>
  </si>
  <si>
    <t>0236004001</t>
  </si>
  <si>
    <t>0236004002</t>
  </si>
  <si>
    <t>0236004003</t>
  </si>
  <si>
    <t>0236004004</t>
  </si>
  <si>
    <t>0236004005</t>
  </si>
  <si>
    <t>0236004006</t>
  </si>
  <si>
    <t>0236004007</t>
  </si>
  <si>
    <t>LOCAL GOVERNMENT SERVICE COMMISSION</t>
  </si>
  <si>
    <t>0147002001</t>
  </si>
  <si>
    <t>OFFICE OF THE HEAD OF SERVICE (CAREER MANAGEMENT)</t>
  </si>
  <si>
    <t>0125001001</t>
  </si>
  <si>
    <t>0125001002</t>
  </si>
  <si>
    <t>MINISTRY OF YOUTH &amp; SPORTS DEVELOPMENT</t>
  </si>
  <si>
    <t>0125001003</t>
  </si>
  <si>
    <t>0125001004</t>
  </si>
  <si>
    <t>0125001005</t>
  </si>
  <si>
    <t>0125001006</t>
  </si>
  <si>
    <t>STATE EMERGENCY MANAGEMENT AGENCY (SEMA)</t>
  </si>
  <si>
    <t>0111008001</t>
  </si>
  <si>
    <t>0111008002</t>
  </si>
  <si>
    <t>BOARD OF INTERNAL REVENUE, JALINGO</t>
  </si>
  <si>
    <t>0220008001</t>
  </si>
  <si>
    <t>0220008002</t>
  </si>
  <si>
    <t>0220008003</t>
  </si>
  <si>
    <t>0220008004</t>
  </si>
  <si>
    <t>0220008005</t>
  </si>
  <si>
    <t>0220008006</t>
  </si>
  <si>
    <t>0220008007</t>
  </si>
  <si>
    <t>0220008008</t>
  </si>
  <si>
    <t>MINISTRY OF RURAL DEVELOPMENT</t>
  </si>
  <si>
    <t>0551001001</t>
  </si>
  <si>
    <t>0551001002</t>
  </si>
  <si>
    <t>0551001003</t>
  </si>
  <si>
    <t>0551001004</t>
  </si>
  <si>
    <t>0551001005</t>
  </si>
  <si>
    <t>0551001006</t>
  </si>
  <si>
    <t>0551001007</t>
  </si>
  <si>
    <t>0551001008</t>
  </si>
  <si>
    <t>0551001009</t>
  </si>
  <si>
    <t>0551001010</t>
  </si>
  <si>
    <t>0551001011</t>
  </si>
  <si>
    <t>0551001012</t>
  </si>
  <si>
    <t>0551001013</t>
  </si>
  <si>
    <t>0551001014</t>
  </si>
  <si>
    <t>0551001015</t>
  </si>
  <si>
    <t>0551001016</t>
  </si>
  <si>
    <t>0551001017</t>
  </si>
  <si>
    <t>0551001018</t>
  </si>
  <si>
    <t>0551001019</t>
  </si>
  <si>
    <t>0551001020</t>
  </si>
  <si>
    <t>0551001021</t>
  </si>
  <si>
    <t>0551001022</t>
  </si>
  <si>
    <t>0551001023</t>
  </si>
  <si>
    <t>0551001024</t>
  </si>
  <si>
    <t>0551001025</t>
  </si>
  <si>
    <t>0551001026</t>
  </si>
  <si>
    <t>0551001027</t>
  </si>
  <si>
    <t>0551001028</t>
  </si>
  <si>
    <t>0551001029</t>
  </si>
  <si>
    <t>0551001030</t>
  </si>
  <si>
    <t>0551001031</t>
  </si>
  <si>
    <t>0551001032</t>
  </si>
  <si>
    <t>0551001033</t>
  </si>
  <si>
    <t>0551001034</t>
  </si>
  <si>
    <t>0551001035</t>
  </si>
  <si>
    <t>0551001036</t>
  </si>
  <si>
    <t>0551001037</t>
  </si>
  <si>
    <t>0551001038</t>
  </si>
  <si>
    <t>0551001039</t>
  </si>
  <si>
    <t>0551001040</t>
  </si>
  <si>
    <t>0551001041</t>
  </si>
  <si>
    <t>0551001042</t>
  </si>
  <si>
    <t>0551001043</t>
  </si>
  <si>
    <t>0551001044</t>
  </si>
  <si>
    <t>0551001045</t>
  </si>
  <si>
    <t>0551001046</t>
  </si>
  <si>
    <t>0551001047</t>
  </si>
  <si>
    <t>0551001048</t>
  </si>
  <si>
    <t>0551001049</t>
  </si>
  <si>
    <t>0551001050</t>
  </si>
  <si>
    <t>0551001051</t>
  </si>
  <si>
    <t>0551001052</t>
  </si>
  <si>
    <t>0551001053</t>
  </si>
  <si>
    <t>0551001054</t>
  </si>
  <si>
    <t>0551001055</t>
  </si>
  <si>
    <t>0551001056</t>
  </si>
  <si>
    <t>0551001057</t>
  </si>
  <si>
    <t>0551001058</t>
  </si>
  <si>
    <t>0551001059</t>
  </si>
  <si>
    <t>0551001060</t>
  </si>
  <si>
    <t>0551001061</t>
  </si>
  <si>
    <t>0551001062</t>
  </si>
  <si>
    <t>0551001063</t>
  </si>
  <si>
    <t>0551001064</t>
  </si>
  <si>
    <t>MINISTRY OF COOPERATIVES &amp; POVERTY ALLEVIATION</t>
  </si>
  <si>
    <t>0111020001</t>
  </si>
  <si>
    <t>0111020002</t>
  </si>
  <si>
    <t>0111020003</t>
  </si>
  <si>
    <t>0111020004</t>
  </si>
  <si>
    <t>0111020005</t>
  </si>
  <si>
    <t>FISCAL RESPONSIBILITY COMMISSION</t>
  </si>
  <si>
    <t>0250001001</t>
  </si>
  <si>
    <t>0250001002</t>
  </si>
  <si>
    <t>0250001004</t>
  </si>
  <si>
    <t>0250001005</t>
  </si>
  <si>
    <t>0250001007</t>
  </si>
  <si>
    <t>0250001009</t>
  </si>
  <si>
    <t>0250001010</t>
  </si>
  <si>
    <t>OFFICE OF THE EXECUTIVE GOVERNOR (GOVERNMENT HOUSE)</t>
  </si>
  <si>
    <t>0111001001</t>
  </si>
  <si>
    <t>0111001002</t>
  </si>
  <si>
    <t>OFFICE OF THE SECRETARY TO THE GOVERNMENT OF THE STATE (GENERAL SERVICES)</t>
  </si>
  <si>
    <t>0111013001</t>
  </si>
  <si>
    <t>0111013002</t>
  </si>
  <si>
    <t>0111013003</t>
  </si>
  <si>
    <t>0111013004</t>
  </si>
  <si>
    <t>0111013005</t>
  </si>
  <si>
    <t>0111013006</t>
  </si>
  <si>
    <t>OFFICE OF THE SSG (HOME AFFAIRS AND SPECIAL SERVICES)</t>
  </si>
  <si>
    <t>STATE RURAL ELECTRIFICATION AGENCY</t>
  </si>
  <si>
    <t>0231003001</t>
  </si>
  <si>
    <t>TARABA STATE BOUNDARY COMMISSION</t>
  </si>
  <si>
    <t>0111003001</t>
  </si>
  <si>
    <t>0111003002</t>
  </si>
  <si>
    <t>STATE ADVISORY COUNCIL ON PREROGATIVE OF MERCY</t>
  </si>
  <si>
    <t>0111188001</t>
  </si>
  <si>
    <t>TARABA STATE HOUSE OF ASSEMBLY</t>
  </si>
  <si>
    <t>0112003002</t>
  </si>
  <si>
    <t>0112003003</t>
  </si>
  <si>
    <t>0112003004</t>
  </si>
  <si>
    <t>0112003005</t>
  </si>
  <si>
    <t>0112003006</t>
  </si>
  <si>
    <t>0112003007</t>
  </si>
  <si>
    <t>0112003008</t>
  </si>
  <si>
    <t>0112003009</t>
  </si>
  <si>
    <t>0112003010</t>
  </si>
  <si>
    <t>0112003011</t>
  </si>
  <si>
    <t>0112003012</t>
  </si>
  <si>
    <t>0112003013</t>
  </si>
  <si>
    <t>0112003014</t>
  </si>
  <si>
    <t>0112003015</t>
  </si>
  <si>
    <t>0112003016</t>
  </si>
  <si>
    <t>0112003017</t>
  </si>
  <si>
    <t>0112003024</t>
  </si>
  <si>
    <t>MINISTRY OF URBAN &amp; TOWN DEVELOPMENT</t>
  </si>
  <si>
    <t>0253001001</t>
  </si>
  <si>
    <t>0253001002</t>
  </si>
  <si>
    <t>0253001003</t>
  </si>
  <si>
    <t>0253001004</t>
  </si>
  <si>
    <t>0253001005</t>
  </si>
  <si>
    <t>0253001006</t>
  </si>
  <si>
    <t>0253001007</t>
  </si>
  <si>
    <t>0253001008</t>
  </si>
  <si>
    <t>0253001009</t>
  </si>
  <si>
    <t>0253001010</t>
  </si>
  <si>
    <t>0253001011</t>
  </si>
  <si>
    <t>0253001012</t>
  </si>
  <si>
    <t>0253001013</t>
  </si>
  <si>
    <t>0253001014</t>
  </si>
  <si>
    <t>0253001015</t>
  </si>
  <si>
    <t>0253001016</t>
  </si>
  <si>
    <t>DEPARTMENT OF MANPOWER DEVELOPMENT AND TRAINING</t>
  </si>
  <si>
    <t>0125006001</t>
  </si>
  <si>
    <t>0125006002</t>
  </si>
  <si>
    <t>0125006003</t>
  </si>
  <si>
    <t>0125006004</t>
  </si>
  <si>
    <t>0125006005</t>
  </si>
  <si>
    <t>0125006006</t>
  </si>
  <si>
    <t>0125006007</t>
  </si>
  <si>
    <t>0125006008</t>
  </si>
  <si>
    <t>0125006009</t>
  </si>
  <si>
    <t>0125006010</t>
  </si>
  <si>
    <t>TARABA STATE PLANNING COMMISSION</t>
  </si>
  <si>
    <t>0238001001</t>
  </si>
  <si>
    <t>0238001002</t>
  </si>
  <si>
    <t>0238001003</t>
  </si>
  <si>
    <t>0238001004</t>
  </si>
  <si>
    <t>NEPAD Coordinating Unit</t>
  </si>
  <si>
    <t>0111186001</t>
  </si>
  <si>
    <t>0111186002</t>
  </si>
  <si>
    <t>0111186003</t>
  </si>
  <si>
    <t>0111186004</t>
  </si>
  <si>
    <t>0111186005</t>
  </si>
  <si>
    <t>0111186006</t>
  </si>
  <si>
    <t>0111186007</t>
  </si>
  <si>
    <t>0111186008</t>
  </si>
  <si>
    <t>0111186009</t>
  </si>
  <si>
    <t>0111186010</t>
  </si>
  <si>
    <t>MINISTRY OF ENVIRONMENT</t>
  </si>
  <si>
    <t>0535001001</t>
  </si>
  <si>
    <t>0535001002</t>
  </si>
  <si>
    <t>0535001003</t>
  </si>
  <si>
    <t>0535001004</t>
  </si>
  <si>
    <t>0535001005</t>
  </si>
  <si>
    <t>0535001006</t>
  </si>
  <si>
    <t>0535001007</t>
  </si>
  <si>
    <t>0535001008</t>
  </si>
  <si>
    <t>0535001009</t>
  </si>
  <si>
    <t>0535001010</t>
  </si>
  <si>
    <t>0535001011</t>
  </si>
  <si>
    <t>0535001012</t>
  </si>
  <si>
    <t>0535001013</t>
  </si>
  <si>
    <t>0535001014</t>
  </si>
  <si>
    <t>0535001015</t>
  </si>
  <si>
    <t>0535001016</t>
  </si>
  <si>
    <t>0535001017</t>
  </si>
  <si>
    <t>0535001018</t>
  </si>
  <si>
    <t>0535001019</t>
  </si>
  <si>
    <t>0535001020</t>
  </si>
  <si>
    <t>0535001021</t>
  </si>
  <si>
    <t>0535001022</t>
  </si>
  <si>
    <t>0535001023</t>
  </si>
  <si>
    <t>TARABA STATE INDEPENDENT ELECTORAL COMMISSION</t>
  </si>
  <si>
    <t>0148001001</t>
  </si>
  <si>
    <t>0148001002</t>
  </si>
  <si>
    <t>0148001003</t>
  </si>
  <si>
    <t>0148001004</t>
  </si>
  <si>
    <t>0148001005</t>
  </si>
  <si>
    <t>MINISTRY OF POWER</t>
  </si>
  <si>
    <t>0234054001</t>
  </si>
  <si>
    <t>0234054002</t>
  </si>
  <si>
    <t>0234054003</t>
  </si>
  <si>
    <t>MINISTRY OF SOLID MINERALS</t>
  </si>
  <si>
    <t>0535054001</t>
  </si>
  <si>
    <t>0535054002</t>
  </si>
  <si>
    <t>0535054003</t>
  </si>
  <si>
    <t>0535054004</t>
  </si>
  <si>
    <t>MINISTRY OF AGRICULTURE AND NATURAL RESOURCES</t>
  </si>
  <si>
    <t>0326001004</t>
  </si>
  <si>
    <t>0326001005</t>
  </si>
  <si>
    <t>0234001040</t>
  </si>
  <si>
    <t>0234001041</t>
  </si>
  <si>
    <t>MINISTRY OF BASIC &amp; SECONDARY EDUCATION</t>
  </si>
  <si>
    <t>MINISTRY OF TERTIARY EDUCATION</t>
  </si>
  <si>
    <t>TARABA STATE UNIVERSAL BASIC EDUCATION BOARD (TSUBEB)</t>
  </si>
  <si>
    <t>MINISTRY OF WORKS</t>
  </si>
  <si>
    <t>MINISTRY OF TRANSPORT &amp; AVIATION</t>
  </si>
  <si>
    <t>0234002001</t>
  </si>
  <si>
    <t>0234002002</t>
  </si>
  <si>
    <t>0234002003</t>
  </si>
  <si>
    <t>0234002004</t>
  </si>
  <si>
    <t>0234002005</t>
  </si>
  <si>
    <t>0234002006</t>
  </si>
  <si>
    <t>0111020006</t>
  </si>
  <si>
    <t>0111020007</t>
  </si>
  <si>
    <t>0535001024</t>
  </si>
  <si>
    <t>0535001025</t>
  </si>
  <si>
    <t>0234054004</t>
  </si>
  <si>
    <t>0234054005</t>
  </si>
  <si>
    <t>0234054006</t>
  </si>
  <si>
    <t>0234054007</t>
  </si>
  <si>
    <t>0234054008</t>
  </si>
  <si>
    <t>MINISTRY OF BUDGET &amp; PLANNING</t>
  </si>
  <si>
    <t>0238002001</t>
  </si>
  <si>
    <t>0238002002</t>
  </si>
  <si>
    <t>0238002003</t>
  </si>
  <si>
    <t>0238002004</t>
  </si>
  <si>
    <t>0238002005</t>
  </si>
  <si>
    <t>0238002006</t>
  </si>
  <si>
    <t>0238002007</t>
  </si>
  <si>
    <t>Total for Ministry of Agriculture</t>
  </si>
  <si>
    <t>Total for FADAMA III AF</t>
  </si>
  <si>
    <t>Total for IFAD</t>
  </si>
  <si>
    <t>Consultancy Services</t>
  </si>
  <si>
    <t>Total for RAAMP</t>
  </si>
  <si>
    <t>Total for TADP</t>
  </si>
  <si>
    <t>Total for THU</t>
  </si>
  <si>
    <t>Total for TAPMA</t>
  </si>
  <si>
    <t>Total for College of Agriculture</t>
  </si>
  <si>
    <t>Total for Bureau for Lands</t>
  </si>
  <si>
    <t>Total for Office of the Surveyor General</t>
  </si>
  <si>
    <t>Total for TSTC</t>
  </si>
  <si>
    <t>Total for Ministry of Social Development</t>
  </si>
  <si>
    <t>Total for Ministry of Education</t>
  </si>
  <si>
    <t>Total for Ministry of Tertiary Education</t>
  </si>
  <si>
    <t>Total for State University, Jalingo</t>
  </si>
  <si>
    <t>Total for TSUBEB</t>
  </si>
  <si>
    <t>Total for College of Education, Zing</t>
  </si>
  <si>
    <t>Total for State Polytechnic, Suntai</t>
  </si>
  <si>
    <t>Total for Mass Education Board</t>
  </si>
  <si>
    <t>Total for Scholarship Board</t>
  </si>
  <si>
    <t>Total for Library Board</t>
  </si>
  <si>
    <t xml:space="preserve">Total for Ministry Of Science </t>
  </si>
  <si>
    <t xml:space="preserve">Total for Ministry of Commerce </t>
  </si>
  <si>
    <t>Total for ASMSE</t>
  </si>
  <si>
    <t>Total for Ministry of Women Affairs</t>
  </si>
  <si>
    <t>Total for Ministry of Water Resources</t>
  </si>
  <si>
    <t>Total for Ministry of Health</t>
  </si>
  <si>
    <t>Total for Primary Health Care</t>
  </si>
  <si>
    <t>Total for Specialist Hospital, Jalingo</t>
  </si>
  <si>
    <t xml:space="preserve">Total for College of Health Tech. Takum </t>
  </si>
  <si>
    <t>Total for Essential Drugs Programme</t>
  </si>
  <si>
    <t>Total for TACA</t>
  </si>
  <si>
    <t>Total for Ministry of Information</t>
  </si>
  <si>
    <t>Total for CSC</t>
  </si>
  <si>
    <t>Total for HASC</t>
  </si>
  <si>
    <t>Total for Bureau for Public Procurement</t>
  </si>
  <si>
    <t xml:space="preserve">Total for Ministry of Justice </t>
  </si>
  <si>
    <t>Total for State Auditor General</t>
  </si>
  <si>
    <t>Total for Ministry of Finance</t>
  </si>
  <si>
    <t>Total for Auditor General (LGAs)</t>
  </si>
  <si>
    <t>Total for Sharia Court of Appeal</t>
  </si>
  <si>
    <t>Total for Customary Court of Appeal</t>
  </si>
  <si>
    <t>Total for High Court of Justice</t>
  </si>
  <si>
    <t>Total for Ministry of Works</t>
  </si>
  <si>
    <t>Total for Ministry of Transport &amp; Aviation</t>
  </si>
  <si>
    <t>Total for TSCMMA</t>
  </si>
  <si>
    <t>Total for Ministry of Housing</t>
  </si>
  <si>
    <t>Total for Ministry of Culture &amp; Tourism</t>
  </si>
  <si>
    <t>Total for State Arts Council</t>
  </si>
  <si>
    <t>Total for Local Govt. Service Commission</t>
  </si>
  <si>
    <t>Total for Career Management</t>
  </si>
  <si>
    <t>Total for Ministry of Youth &amp; Sports</t>
  </si>
  <si>
    <t>Total for SEMA</t>
  </si>
  <si>
    <t>Total for Board of Internal Revenue</t>
  </si>
  <si>
    <t>Supply/Installation of 4No. 300KVA 33/0.415 Transformer @ Zing LGA</t>
  </si>
  <si>
    <t>Total for Ministry of Rural Development</t>
  </si>
  <si>
    <t>Total for Ministry of Cooperatives &amp; Poverty</t>
  </si>
  <si>
    <t>Total for Fiscal Responsibility Commission</t>
  </si>
  <si>
    <t>Total for Government House</t>
  </si>
  <si>
    <t>Total for SSG (General Services)</t>
  </si>
  <si>
    <t>Total for Home Affairs &amp; Special Services</t>
  </si>
  <si>
    <t>Total for Rural Electrification Agency</t>
  </si>
  <si>
    <t>Total for State Boundary Commission</t>
  </si>
  <si>
    <t>Total for Council on Prerogative of Mercy</t>
  </si>
  <si>
    <t>Total for House of Assembly</t>
  </si>
  <si>
    <t>Total for Ministry of Urban &amp; Town</t>
  </si>
  <si>
    <t>Total for Department of Manpower Development</t>
  </si>
  <si>
    <t>Government Think - Tank Obligations</t>
  </si>
  <si>
    <t>Coordination of North - East Development Commission (NEDC) Activities</t>
  </si>
  <si>
    <t>Citizen Engagement/Dialogue Platform</t>
  </si>
  <si>
    <t>Total for State Planning Commission</t>
  </si>
  <si>
    <t>Total for NEPAD</t>
  </si>
  <si>
    <t>Total for Ministry of Environment</t>
  </si>
  <si>
    <t>Total for State  Independent Electoral Commission</t>
  </si>
  <si>
    <t>Total for Ministry of Power</t>
  </si>
  <si>
    <t>Total for Ministry of Solid Minerals</t>
  </si>
  <si>
    <t>Total for Ministry of Budget &amp; Planning</t>
  </si>
  <si>
    <t>₦</t>
  </si>
  <si>
    <t>SECTORAL SUMMARY</t>
  </si>
  <si>
    <t>Sector: Economic</t>
  </si>
  <si>
    <t>SECTORS</t>
  </si>
  <si>
    <t>Agriculture and Natural Resources</t>
  </si>
  <si>
    <t>Commerce, Industry &amp; Tourism</t>
  </si>
  <si>
    <t>Rural and Community Development</t>
  </si>
  <si>
    <t>Works, Power, Housing &amp; Transport</t>
  </si>
  <si>
    <t>Finance &amp; Poverty Alleviation</t>
  </si>
  <si>
    <t>Information</t>
  </si>
  <si>
    <t>Total for Sector: Economic</t>
  </si>
  <si>
    <t xml:space="preserve"> Sector: Social</t>
  </si>
  <si>
    <t xml:space="preserve">Health </t>
  </si>
  <si>
    <t>Social Development</t>
  </si>
  <si>
    <t>Total for Sector: Social</t>
  </si>
  <si>
    <t>Sector: Regional</t>
  </si>
  <si>
    <t>Environment &amp; Forestry</t>
  </si>
  <si>
    <t>Lands &amp; Urban Development</t>
  </si>
  <si>
    <t>Solid Minerals</t>
  </si>
  <si>
    <t>Total for Sector: Regional</t>
  </si>
  <si>
    <t>Sector: General Administration</t>
  </si>
  <si>
    <t>Executive</t>
  </si>
  <si>
    <t>Governance</t>
  </si>
  <si>
    <t>Law &amp; Justice</t>
  </si>
  <si>
    <t>Legislature</t>
  </si>
  <si>
    <t>Total for Sector: Gen. Admin</t>
  </si>
  <si>
    <t>Grand Total</t>
  </si>
  <si>
    <t>SUMMARY BY MDAs</t>
  </si>
  <si>
    <t>0215001001</t>
  </si>
  <si>
    <t>Ministry of Agriculture &amp; Natural Resources</t>
  </si>
  <si>
    <t>TADP</t>
  </si>
  <si>
    <t>TAPMA</t>
  </si>
  <si>
    <t>IFAD/VCDP</t>
  </si>
  <si>
    <t>College of Agriculture, Jalingo</t>
  </si>
  <si>
    <t>Tractor Hiring Unit</t>
  </si>
  <si>
    <t>FADAMA III Project</t>
  </si>
  <si>
    <t>Ministry of Finance &amp; Economic Development</t>
  </si>
  <si>
    <t>Board of Internal Revenue</t>
  </si>
  <si>
    <t>0220012001</t>
  </si>
  <si>
    <t>CSDP</t>
  </si>
  <si>
    <t>Ministry of Commerce &amp; Industry</t>
  </si>
  <si>
    <t>ASMSE</t>
  </si>
  <si>
    <t>Ministry of Works</t>
  </si>
  <si>
    <t>Ministry of Transport &amp; Aviation</t>
  </si>
  <si>
    <t>Ministry of Power</t>
  </si>
  <si>
    <t>TSTC</t>
  </si>
  <si>
    <t>TSCMMA</t>
  </si>
  <si>
    <t>Ministry of Culture &amp; Tourism</t>
  </si>
  <si>
    <t>TRS Arts Council</t>
  </si>
  <si>
    <t>Ministry of Housing</t>
  </si>
  <si>
    <t>Ministry of Rural Development</t>
  </si>
  <si>
    <t>Rural Access &amp; Agricultural Marketing Project</t>
  </si>
  <si>
    <t>Rural Electrification Agency</t>
  </si>
  <si>
    <t>Min. of Cooperatives &amp; Poverty Alleviation</t>
  </si>
  <si>
    <t>Ministry of Information &amp; Re - Orientation</t>
  </si>
  <si>
    <t>Total Sector: Economic</t>
  </si>
  <si>
    <t>Sector: Social</t>
  </si>
  <si>
    <t>Sub-Sector: Education</t>
  </si>
  <si>
    <t>Ministry of  Basic &amp; Secondary Education</t>
  </si>
  <si>
    <t>0517002001</t>
  </si>
  <si>
    <t>Ministry of  Tertiary Education</t>
  </si>
  <si>
    <t>Ministry of Science &amp; Technology</t>
  </si>
  <si>
    <t>State Universal Basic Education</t>
  </si>
  <si>
    <t>State Mass Education Board</t>
  </si>
  <si>
    <t>Taraba State Polytechnic, Suntai</t>
  </si>
  <si>
    <t>College of Education, Zing</t>
  </si>
  <si>
    <t>Taraba State University, Jalingo</t>
  </si>
  <si>
    <t>Taraba State Scholarship Board</t>
  </si>
  <si>
    <t>Taraba State Library Board</t>
  </si>
  <si>
    <t>Total for Sub-Sector: Education</t>
  </si>
  <si>
    <t>Sub - Sector: Health</t>
  </si>
  <si>
    <t>Ministry of Health</t>
  </si>
  <si>
    <t>0521118001</t>
  </si>
  <si>
    <t>College of Health Technology, Takum</t>
  </si>
  <si>
    <t>Taraba State Essential Drugs Programme</t>
  </si>
  <si>
    <t>State Specialist Hospital, Jalingo</t>
  </si>
  <si>
    <t>Primary Health Care Devt. Agency</t>
  </si>
  <si>
    <t>TACA</t>
  </si>
  <si>
    <t>Total for Sub-Sector: Health</t>
  </si>
  <si>
    <t>Sub - Sector: Social Development</t>
  </si>
  <si>
    <t>Ministry of Youth &amp; Sports Development</t>
  </si>
  <si>
    <t>0124001001</t>
  </si>
  <si>
    <t>Ministry of Social Development</t>
  </si>
  <si>
    <t>Ministry of Women Affairs &amp; Child Development</t>
  </si>
  <si>
    <t>Total for Sub-Sector: Social Development</t>
  </si>
  <si>
    <t>Total Sector: Social</t>
  </si>
  <si>
    <t>Ministry of Environment</t>
  </si>
  <si>
    <t>Ministry of Water Resources</t>
  </si>
  <si>
    <t>0252103001</t>
  </si>
  <si>
    <t>Rural Water Supply &amp; Sanitation Agency</t>
  </si>
  <si>
    <t>Ministry of Urban &amp; Town Development</t>
  </si>
  <si>
    <t>Office of the Surveyor General</t>
  </si>
  <si>
    <t>Bureau for Lands &amp; Country Planning</t>
  </si>
  <si>
    <t>Ministry of Solid Minerals</t>
  </si>
  <si>
    <t xml:space="preserve"> Sector: General Administration</t>
  </si>
  <si>
    <t>Sub-Sector: Executive</t>
  </si>
  <si>
    <t>Office of the Executive Governor (Government House)</t>
  </si>
  <si>
    <t>Office of the Secretary to the State Government</t>
  </si>
  <si>
    <t>0124007001</t>
  </si>
  <si>
    <t>HASS</t>
  </si>
  <si>
    <t>Bureau of Public Procurement</t>
  </si>
  <si>
    <t>0111018001</t>
  </si>
  <si>
    <t>Ministry of Special Duties</t>
  </si>
  <si>
    <t>Department of Career Management</t>
  </si>
  <si>
    <t>0125005001</t>
  </si>
  <si>
    <t>Department of Establishment &amp; Records</t>
  </si>
  <si>
    <t>Department of Manpower Development</t>
  </si>
  <si>
    <t>0125007001</t>
  </si>
  <si>
    <t>Department of Common Services, IPPS/ICT</t>
  </si>
  <si>
    <t>Office of Auditor General (State)</t>
  </si>
  <si>
    <t>Office of Auditor General (LGAs)</t>
  </si>
  <si>
    <t>Civil Service Commission</t>
  </si>
  <si>
    <t>Local Government Service Commission</t>
  </si>
  <si>
    <t>SEMA</t>
  </si>
  <si>
    <t>Total for Sub-Sector: Executive</t>
  </si>
  <si>
    <t>Sub-Sector: Governance</t>
  </si>
  <si>
    <t>Taraba State Planning Commission</t>
  </si>
  <si>
    <t>Ministry of Budget &amp; Planning</t>
  </si>
  <si>
    <t>Fiscal Responsibility Commission</t>
  </si>
  <si>
    <t>Taraba State Boundary Commission</t>
  </si>
  <si>
    <t>Council on Prerogative of Mercy</t>
  </si>
  <si>
    <t>NEPAD</t>
  </si>
  <si>
    <t>State Independence Electoral Commission</t>
  </si>
  <si>
    <t>Total for Sub-Sector: Goverance</t>
  </si>
  <si>
    <t>Sub-Sector: Law &amp; Justice</t>
  </si>
  <si>
    <t>Ministry of Justice</t>
  </si>
  <si>
    <t>High Court of Justice</t>
  </si>
  <si>
    <t>Customary Court of Appeal</t>
  </si>
  <si>
    <t>Sharia Court of Appeal</t>
  </si>
  <si>
    <t>0318011001</t>
  </si>
  <si>
    <t>Judicial Service Commission</t>
  </si>
  <si>
    <t>Total for Sub-Sector:  Law and Justice</t>
  </si>
  <si>
    <t>Sub-Sector: Legislature</t>
  </si>
  <si>
    <t>0112003001</t>
  </si>
  <si>
    <t>Taraba State House of Assembly</t>
  </si>
  <si>
    <t>House of Assembly Service Commission</t>
  </si>
  <si>
    <t>Total for Sub-Sector: Legislature</t>
  </si>
  <si>
    <t>Total Sector: General Admin.</t>
  </si>
  <si>
    <t>Total for RUWSSA</t>
  </si>
  <si>
    <t>Internal Loans</t>
  </si>
  <si>
    <r>
      <t>Statutory Allocation (</t>
    </r>
    <r>
      <rPr>
        <sz val="10"/>
        <color theme="1"/>
        <rFont val="Verdana"/>
        <family val="2"/>
      </rPr>
      <t>Excess PPT, Excess Bank Charges, Forex Equal. Acct. &amp; Ex. Rate Diff</t>
    </r>
    <r>
      <rPr>
        <sz val="12"/>
        <color theme="1"/>
        <rFont val="Verdana"/>
        <family val="2"/>
      </rPr>
      <t>)</t>
    </r>
  </si>
  <si>
    <t>Value Added Tax</t>
  </si>
  <si>
    <t>Independent Revenue (IGR)</t>
  </si>
  <si>
    <t xml:space="preserve">Aids &amp; Grants </t>
  </si>
  <si>
    <t>Capital Receipts (Net of Internal/External Loans &amp; Transfer to CDF) FGN Refund</t>
  </si>
  <si>
    <t>Overhead Cost</t>
  </si>
  <si>
    <t>External Loans</t>
  </si>
  <si>
    <t>Pasture Development/Braken Farn ontrol (ptridium aquilinum)</t>
  </si>
  <si>
    <t xml:space="preserve">FADAMA III AF I&amp;II Projects </t>
  </si>
  <si>
    <t>Construction of Taraba State PHCDA Permanent Site</t>
  </si>
  <si>
    <t>PHC Essential Drugs and Consumables</t>
  </si>
  <si>
    <t>Sustainability Plan for IDPs</t>
  </si>
  <si>
    <t>Training and Retraining of Personnels</t>
  </si>
  <si>
    <t>0521117022</t>
  </si>
  <si>
    <t>0521117023</t>
  </si>
  <si>
    <t>0521117024</t>
  </si>
  <si>
    <t>Org./Economic Code</t>
  </si>
  <si>
    <t>FG Budget Support to States(SFTAS P for R)</t>
  </si>
  <si>
    <t>Exchange Rate (N/US$)</t>
  </si>
  <si>
    <t xml:space="preserve"> </t>
  </si>
  <si>
    <t xml:space="preserve">Procurement of Animal Drawn Plows &amp; Ridges </t>
  </si>
  <si>
    <t>NSHIP (World Bank Assisted Performance Based Program)</t>
  </si>
  <si>
    <t>Saving One Million Lives (World Bank Assisted Performance Based Program)</t>
  </si>
  <si>
    <r>
      <t>Constructing &amp; Equipping of Public Health Labs &amp; Epid Unit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</si>
  <si>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Commercial Agric Credit Scheme (CBN) (</t>
    </r>
    <r>
      <rPr>
        <b/>
        <sz val="14"/>
        <color theme="1"/>
        <rFont val="Tahoma"/>
        <family val="2"/>
      </rPr>
      <t>Covid-19 Recovery Program</t>
    </r>
    <r>
      <rPr>
        <sz val="14"/>
        <color theme="1"/>
        <rFont val="Tahoma"/>
        <family val="2"/>
      </rPr>
      <t>)</t>
    </r>
  </si>
  <si>
    <r>
      <t>Agricultural Market Development (</t>
    </r>
    <r>
      <rPr>
        <b/>
        <sz val="14"/>
        <color theme="1"/>
        <rFont val="Tahoma"/>
        <family val="2"/>
      </rPr>
      <t>Covid-19 Recovery Program</t>
    </r>
    <r>
      <rPr>
        <sz val="14"/>
        <color theme="1"/>
        <rFont val="Tahoma"/>
        <family val="2"/>
      </rPr>
      <t>)</t>
    </r>
  </si>
  <si>
    <r>
      <t>Smallholder Productivity Enhancement (</t>
    </r>
    <r>
      <rPr>
        <b/>
        <sz val="14"/>
        <color theme="1"/>
        <rFont val="Tahoma"/>
        <family val="2"/>
      </rPr>
      <t>Covid-19 Recovery Program</t>
    </r>
    <r>
      <rPr>
        <sz val="14"/>
        <color theme="1"/>
        <rFont val="Tahoma"/>
        <family val="2"/>
      </rPr>
      <t>)</t>
    </r>
  </si>
  <si>
    <t>Construction of Agric Library/Furnishing, Journals and Computers/Accessories</t>
  </si>
  <si>
    <t>Cadre Harmonized (CH) Survey, Data Analysis and Consollidation</t>
  </si>
  <si>
    <t>2020 ORIGINAL BUDGET</t>
  </si>
  <si>
    <t>2020 REVISED BUDGET</t>
  </si>
  <si>
    <t>2020 Original Budget</t>
  </si>
  <si>
    <t>2020 Amended Budget</t>
  </si>
  <si>
    <r>
      <t>Certified Assorted Seeds Procurement (</t>
    </r>
    <r>
      <rPr>
        <b/>
        <sz val="14"/>
        <color theme="1"/>
        <rFont val="Tahoma"/>
        <family val="2"/>
      </rPr>
      <t>Covid-19 Recovery Program</t>
    </r>
    <r>
      <rPr>
        <sz val="14"/>
        <color theme="1"/>
        <rFont val="Tahoma"/>
        <family val="2"/>
      </rPr>
      <t>)</t>
    </r>
  </si>
  <si>
    <r>
      <t>Cassava Mass Production Programme (</t>
    </r>
    <r>
      <rPr>
        <b/>
        <sz val="14"/>
        <color theme="1"/>
        <rFont val="Tahoma"/>
        <family val="2"/>
      </rPr>
      <t>Covid-19 Recovery Program</t>
    </r>
    <r>
      <rPr>
        <sz val="14"/>
        <color theme="1"/>
        <rFont val="Tahoma"/>
        <family val="2"/>
      </rPr>
      <t>)</t>
    </r>
  </si>
  <si>
    <r>
      <t>Procurement and Distribution of Fertilizers to provide palliatives to farmers (</t>
    </r>
    <r>
      <rPr>
        <b/>
        <sz val="14"/>
        <color theme="1"/>
        <rFont val="Tahoma"/>
        <family val="2"/>
      </rPr>
      <t>Covid-19 Recovery Program</t>
    </r>
    <r>
      <rPr>
        <sz val="14"/>
        <color theme="1"/>
        <rFont val="Tahoma"/>
        <family val="2"/>
      </rPr>
      <t>)</t>
    </r>
  </si>
  <si>
    <r>
      <t>Sesame Value Chain Development to cushing the effect of covid-19 (</t>
    </r>
    <r>
      <rPr>
        <b/>
        <sz val="14"/>
        <color theme="1"/>
        <rFont val="Tahoma"/>
        <family val="2"/>
      </rPr>
      <t>Covid-19 Recovery Program</t>
    </r>
    <r>
      <rPr>
        <sz val="14"/>
        <color theme="1"/>
        <rFont val="Tahoma"/>
        <family val="2"/>
      </rPr>
      <t>)</t>
    </r>
  </si>
  <si>
    <t xml:space="preserve">Procurement of Assorted Agro Chemicals and Equipment </t>
  </si>
  <si>
    <r>
      <t xml:space="preserve">Purchase of Assorted grains under the Buffer Stock Programme for relief </t>
    </r>
    <r>
      <rPr>
        <b/>
        <sz val="14"/>
        <color theme="1"/>
        <rFont val="Tahoma"/>
        <family val="2"/>
      </rPr>
      <t>(Covid-19 Recovery Program)</t>
    </r>
  </si>
  <si>
    <r>
      <t>Environmental Safeguard Activities (</t>
    </r>
    <r>
      <rPr>
        <b/>
        <sz val="14"/>
        <color theme="1"/>
        <rFont val="Tahoma"/>
        <family val="2"/>
      </rPr>
      <t>Covid-19 Recovery Program</t>
    </r>
    <r>
      <rPr>
        <sz val="14"/>
        <color theme="1"/>
        <rFont val="Tahoma"/>
        <family val="2"/>
      </rPr>
      <t>)</t>
    </r>
  </si>
  <si>
    <r>
      <t>Reconstruction of 2No. Workshops at Bali/Wukari (</t>
    </r>
    <r>
      <rPr>
        <b/>
        <sz val="14"/>
        <color theme="1"/>
        <rFont val="Tahoma"/>
        <family val="2"/>
      </rPr>
      <t>Covid-19 Recovery Program</t>
    </r>
    <r>
      <rPr>
        <sz val="14"/>
        <color theme="1"/>
        <rFont val="Tahoma"/>
        <family val="2"/>
      </rPr>
      <t>)</t>
    </r>
  </si>
  <si>
    <r>
      <t>Monitoring/Maintenance Vehicles (</t>
    </r>
    <r>
      <rPr>
        <b/>
        <sz val="14"/>
        <color theme="1"/>
        <rFont val="Tahoma"/>
        <family val="2"/>
      </rPr>
      <t>Covid-19 Recovery Program</t>
    </r>
    <r>
      <rPr>
        <sz val="14"/>
        <color theme="1"/>
        <rFont val="Tahoma"/>
        <family val="2"/>
      </rPr>
      <t>)</t>
    </r>
  </si>
  <si>
    <r>
      <t>Renovation of 4 Blocks of Classroom in 30 Secondary Schools (</t>
    </r>
    <r>
      <rPr>
        <b/>
        <sz val="14"/>
        <color theme="1"/>
        <rFont val="Tahoma"/>
        <family val="2"/>
      </rPr>
      <t>Covid-19 Recovery Program</t>
    </r>
    <r>
      <rPr>
        <sz val="14"/>
        <color theme="1"/>
        <rFont val="Tahoma"/>
        <family val="2"/>
      </rPr>
      <t>)</t>
    </r>
  </si>
  <si>
    <r>
      <t>Provision for Hard to Reach/Insurgency Areas (SEPIP) (</t>
    </r>
    <r>
      <rPr>
        <b/>
        <sz val="14"/>
        <color theme="1"/>
        <rFont val="Tahoma"/>
        <family val="2"/>
      </rPr>
      <t>Covid-19 Recovery Program</t>
    </r>
    <r>
      <rPr>
        <sz val="14"/>
        <color theme="1"/>
        <rFont val="Tahoma"/>
        <family val="2"/>
      </rPr>
      <t>)</t>
    </r>
  </si>
  <si>
    <r>
      <t>Provision for Increase in Educational Enrolment (BESDA) (</t>
    </r>
    <r>
      <rPr>
        <b/>
        <sz val="14"/>
        <color theme="1"/>
        <rFont val="Tahoma"/>
        <family val="2"/>
      </rPr>
      <t>Covid-19 Recovery Program</t>
    </r>
    <r>
      <rPr>
        <sz val="14"/>
        <color theme="1"/>
        <rFont val="Tahoma"/>
        <family val="2"/>
      </rPr>
      <t>)</t>
    </r>
  </si>
  <si>
    <t xml:space="preserve">Construction of 2 area Commercial Offices </t>
  </si>
  <si>
    <r>
      <t>Small Scale Industries Credit Schemes (</t>
    </r>
    <r>
      <rPr>
        <b/>
        <sz val="14"/>
        <color theme="1"/>
        <rFont val="Tahoma"/>
        <family val="2"/>
      </rPr>
      <t>Covid-19 Recovery Program</t>
    </r>
    <r>
      <rPr>
        <sz val="14"/>
        <color theme="1"/>
        <rFont val="Tahoma"/>
        <family val="2"/>
      </rPr>
      <t>)</t>
    </r>
  </si>
  <si>
    <r>
      <t>Advocacy/SDG Sensitization on Covid-19 Prevention (</t>
    </r>
    <r>
      <rPr>
        <b/>
        <sz val="14"/>
        <color theme="1"/>
        <rFont val="Tahoma"/>
        <family val="2"/>
      </rPr>
      <t>Covid-19 Livelihood Program</t>
    </r>
    <r>
      <rPr>
        <sz val="14"/>
        <color theme="1"/>
        <rFont val="Tahoma"/>
        <family val="2"/>
      </rPr>
      <t>)</t>
    </r>
  </si>
  <si>
    <r>
      <t>Support to Widows to Cushing the Effect of Covid-19 Pandemic (</t>
    </r>
    <r>
      <rPr>
        <b/>
        <sz val="14"/>
        <color theme="1"/>
        <rFont val="Tahoma"/>
        <family val="2"/>
      </rPr>
      <t>Covid-19 Livelihood Program</t>
    </r>
    <r>
      <rPr>
        <sz val="14"/>
        <color theme="1"/>
        <rFont val="Tahoma"/>
        <family val="2"/>
      </rPr>
      <t>)</t>
    </r>
  </si>
  <si>
    <r>
      <t>Completion of Acquisition Centre in the 3 Senatorial Zone (</t>
    </r>
    <r>
      <rPr>
        <b/>
        <sz val="14"/>
        <color theme="1"/>
        <rFont val="Tahoma"/>
        <family val="2"/>
      </rPr>
      <t>Covid-19 Livelihood Program</t>
    </r>
    <r>
      <rPr>
        <sz val="14"/>
        <color theme="1"/>
        <rFont val="Tahoma"/>
        <family val="2"/>
      </rPr>
      <t>)</t>
    </r>
  </si>
  <si>
    <r>
      <t>Procurement of Tractors and Implements/Accessories (</t>
    </r>
    <r>
      <rPr>
        <b/>
        <sz val="14"/>
        <color theme="1"/>
        <rFont val="Tahoma"/>
        <family val="2"/>
      </rPr>
      <t>Covid-19 Livelihood Program</t>
    </r>
    <r>
      <rPr>
        <sz val="14"/>
        <color theme="1"/>
        <rFont val="Tahoma"/>
        <family val="2"/>
      </rPr>
      <t>)</t>
    </r>
  </si>
  <si>
    <r>
      <t>Dry Season Farming Activities (</t>
    </r>
    <r>
      <rPr>
        <b/>
        <sz val="14"/>
        <color theme="1"/>
        <rFont val="Tahoma"/>
        <family val="2"/>
      </rPr>
      <t>Covid-19 Livelihood Program</t>
    </r>
    <r>
      <rPr>
        <sz val="14"/>
        <color theme="1"/>
        <rFont val="Tahoma"/>
        <family val="2"/>
      </rPr>
      <t>)</t>
    </r>
  </si>
  <si>
    <r>
      <t>Agricultural Accelerated Development Scheme (AADS) (</t>
    </r>
    <r>
      <rPr>
        <b/>
        <sz val="14"/>
        <color theme="1"/>
        <rFont val="Tahoma"/>
        <family val="2"/>
      </rPr>
      <t>Covid-19 Livelihood Program</t>
    </r>
    <r>
      <rPr>
        <sz val="14"/>
        <color theme="1"/>
        <rFont val="Tahoma"/>
        <family val="2"/>
      </rPr>
      <t>)</t>
    </r>
  </si>
  <si>
    <r>
      <t>Control of Viral Hepatitis/Ebola Control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</si>
  <si>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Procurement of Ambulance to Secondary Health Facilities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</si>
  <si>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STD &amp; HIV/AIDS Control Programme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</si>
  <si>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Diseases Surveilance and Response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</si>
  <si>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Blood Bank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</si>
  <si>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Hospital Equipmemt and Consumables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</si>
  <si>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Logistic Management Commodity Unit (LMCU)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</si>
  <si>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National Health Account Activities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</si>
  <si>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Hepatitis Control Program(Drugs/Vaccines/Lab &amp; Prog. Implementation)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</si>
  <si>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Upgrading of General Hospital, Takum to Specialist Hospital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</si>
  <si>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Inspection of Pharmaceutical/Patent Medicine Shops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</si>
  <si>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Renovation of Hospitals (Donga, Ibi,&amp; Gembu)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</si>
  <si>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Installation of Magnetic Resonate Images in Takum, Wukari, Bambur&amp; Gembu Hospitals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</si>
  <si>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Nutrition Activities (</t>
    </r>
    <r>
      <rPr>
        <b/>
        <sz val="14"/>
        <rFont val="Tahoma"/>
        <family val="2"/>
      </rPr>
      <t>Covid-19 Mitigation Program</t>
    </r>
    <r>
      <rPr>
        <sz val="14"/>
        <rFont val="Tahoma"/>
        <family val="2"/>
      </rPr>
      <t>)</t>
    </r>
  </si>
  <si>
    <r>
      <t>Procurement &amp; Distribution of Essential Drugs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</si>
  <si>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Hospital Labs and Hospital Theatre Consumables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</si>
  <si>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Utilisation of Essential Package of Health Care Services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</si>
  <si>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Health System for Delivery of Essential Health Care Services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</si>
  <si>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Protection from Health Emergencies and Risk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</si>
  <si>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Supplimental Immunization Activities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</si>
  <si>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Routine Immunization Services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</si>
  <si>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Community Health Influencers, Promoters &amp; Services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</si>
  <si>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Support to Hard to Reach(HTR) Project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</si>
  <si>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Advocacy/Community Participation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</si>
  <si>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Sub - National Health Account (</t>
    </r>
    <r>
      <rPr>
        <b/>
        <sz val="14"/>
        <color theme="1"/>
        <rFont val="Tahoma"/>
        <family val="2"/>
      </rPr>
      <t>Covid-19 Recovery Program</t>
    </r>
    <r>
      <rPr>
        <sz val="14"/>
        <color theme="1"/>
        <rFont val="Tahoma"/>
        <family val="2"/>
      </rPr>
      <t>)</t>
    </r>
  </si>
  <si>
    <r>
      <t xml:space="preserve">Nutrition Activities </t>
    </r>
    <r>
      <rPr>
        <b/>
        <sz val="14"/>
        <color theme="1"/>
        <rFont val="Tahoma"/>
        <family val="2"/>
      </rPr>
      <t>(Covid-19 Mitigation Program</t>
    </r>
    <r>
      <rPr>
        <sz val="14"/>
        <color theme="1"/>
        <rFont val="Tahoma"/>
        <family val="2"/>
      </rPr>
      <t>)</t>
    </r>
  </si>
  <si>
    <r>
      <t>Wash &amp; Sanitation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</si>
  <si>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Provision of Specialist Health Services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</si>
  <si>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Training of Medical Personnel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</si>
  <si>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Extension of Power Supply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</si>
  <si>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Hope Health Centre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</si>
  <si>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Procurement of Drugs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</si>
  <si>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t xml:space="preserve">Implementation of Presidential Initiatives on HIV/AIDS </t>
  </si>
  <si>
    <r>
      <t>Job Creation (</t>
    </r>
    <r>
      <rPr>
        <b/>
        <sz val="14"/>
        <color theme="1"/>
        <rFont val="Tahoma"/>
        <family val="2"/>
      </rPr>
      <t>Covid-19 Pecovery Program</t>
    </r>
    <r>
      <rPr>
        <sz val="14"/>
        <color theme="1"/>
        <rFont val="Tahoma"/>
        <family val="2"/>
      </rPr>
      <t>)</t>
    </r>
  </si>
  <si>
    <r>
      <t>Youth Behavioural Change (</t>
    </r>
    <r>
      <rPr>
        <b/>
        <sz val="14"/>
        <color theme="1"/>
        <rFont val="Tahoma"/>
        <family val="2"/>
      </rPr>
      <t>Covid-19 Pecovery Program</t>
    </r>
    <r>
      <rPr>
        <sz val="14"/>
        <color theme="1"/>
        <rFont val="Tahoma"/>
        <family val="2"/>
      </rPr>
      <t>)</t>
    </r>
  </si>
  <si>
    <r>
      <t>Grant to NYSC/VYOs (</t>
    </r>
    <r>
      <rPr>
        <b/>
        <sz val="14"/>
        <color theme="1"/>
        <rFont val="Tahoma"/>
        <family val="2"/>
      </rPr>
      <t>Covid-19 Pecovery Program</t>
    </r>
    <r>
      <rPr>
        <sz val="14"/>
        <color theme="1"/>
        <rFont val="Tahoma"/>
        <family val="2"/>
      </rPr>
      <t>)</t>
    </r>
  </si>
  <si>
    <r>
      <t>State Emergency Management (</t>
    </r>
    <r>
      <rPr>
        <b/>
        <sz val="14"/>
        <color theme="1"/>
        <rFont val="Tahoma"/>
        <family val="2"/>
      </rPr>
      <t>Covid-19 Procurement of Palliative Materials for the Public</t>
    </r>
    <r>
      <rPr>
        <sz val="14"/>
        <color theme="1"/>
        <rFont val="Tahoma"/>
        <family val="2"/>
      </rPr>
      <t>)</t>
    </r>
  </si>
  <si>
    <r>
      <t>Grants/Support to Self Help Projects (</t>
    </r>
    <r>
      <rPr>
        <b/>
        <sz val="14"/>
        <color theme="1"/>
        <rFont val="Tahoma"/>
        <family val="2"/>
      </rPr>
      <t>Covid-19 Pecovery Program</t>
    </r>
    <r>
      <rPr>
        <sz val="14"/>
        <color theme="1"/>
        <rFont val="Tahoma"/>
        <family val="2"/>
      </rPr>
      <t>)</t>
    </r>
  </si>
  <si>
    <r>
      <t>Connection of Lau Town to National Grid (</t>
    </r>
    <r>
      <rPr>
        <b/>
        <sz val="14"/>
        <color theme="1"/>
        <rFont val="Tahoma"/>
        <family val="2"/>
      </rPr>
      <t>Covid-19 Pecovery Program</t>
    </r>
    <r>
      <rPr>
        <sz val="14"/>
        <color theme="1"/>
        <rFont val="Tahoma"/>
        <family val="2"/>
      </rPr>
      <t>)</t>
    </r>
  </si>
  <si>
    <r>
      <t>M&amp;E for Conditional Cash Transfer and Targeted Grant Transfer (</t>
    </r>
    <r>
      <rPr>
        <b/>
        <sz val="14"/>
        <color theme="1"/>
        <rFont val="Tahoma"/>
        <family val="2"/>
      </rPr>
      <t>Covid-19 Livelihood Program</t>
    </r>
    <r>
      <rPr>
        <sz val="14"/>
        <color theme="1"/>
        <rFont val="Tahoma"/>
        <family val="2"/>
      </rPr>
      <t>)</t>
    </r>
  </si>
  <si>
    <r>
      <t>Skills Acquisition Training Programme (</t>
    </r>
    <r>
      <rPr>
        <b/>
        <sz val="14"/>
        <color theme="1"/>
        <rFont val="Tahoma"/>
        <family val="2"/>
      </rPr>
      <t>Covid-19 Livelihood Program</t>
    </r>
    <r>
      <rPr>
        <sz val="14"/>
        <color theme="1"/>
        <rFont val="Tahoma"/>
        <family val="2"/>
      </rPr>
      <t>)</t>
    </r>
  </si>
  <si>
    <r>
      <t>Constituency Projects at 10,000,000 Per each Member (</t>
    </r>
    <r>
      <rPr>
        <b/>
        <sz val="14"/>
        <color theme="1"/>
        <rFont val="Tahoma"/>
        <family val="2"/>
      </rPr>
      <t>Covid-19 Livelihood Program</t>
    </r>
    <r>
      <rPr>
        <sz val="14"/>
        <color theme="1"/>
        <rFont val="Tahoma"/>
        <family val="2"/>
      </rPr>
      <t>)</t>
    </r>
  </si>
  <si>
    <r>
      <t>Procurement of Sanitation Equipment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</si>
  <si>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Provision of Public Health Care Facilities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</si>
  <si>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Public Awareness on Sanitation &amp; Personal Hygiene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</si>
  <si>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 xml:space="preserve">Contribution for Public Workfare Programme under YESSO </t>
    </r>
    <r>
      <rPr>
        <b/>
        <sz val="14"/>
        <color theme="1"/>
        <rFont val="Tahoma"/>
        <family val="2"/>
      </rPr>
      <t>(Covid-19 Mitigation Program</t>
    </r>
    <r>
      <rPr>
        <sz val="14"/>
        <color theme="1"/>
        <rFont val="Tahoma"/>
        <family val="2"/>
      </rPr>
      <t>)</t>
    </r>
  </si>
  <si>
    <r>
      <t>Purchase of Chemicals for Cleaning &amp; Fumigation in Jalingo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</si>
  <si>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Solid Waste Management (</t>
    </r>
    <r>
      <rPr>
        <b/>
        <sz val="14"/>
        <color theme="1"/>
        <rFont val="Tahoma"/>
        <family val="2"/>
      </rPr>
      <t>Covid-19 Recovery Program</t>
    </r>
    <r>
      <rPr>
        <sz val="14"/>
        <color theme="1"/>
        <rFont val="Tahoma"/>
        <family val="2"/>
      </rPr>
      <t>)</t>
    </r>
  </si>
  <si>
    <r>
      <t>Control &amp; Management of Marauding Animals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</si>
  <si>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Campaign Against Deforestation (</t>
    </r>
    <r>
      <rPr>
        <b/>
        <sz val="14"/>
        <color theme="1"/>
        <rFont val="Tahoma"/>
        <family val="2"/>
      </rPr>
      <t>Covid-19 Mitigation Program</t>
    </r>
    <r>
      <rPr>
        <sz val="14"/>
        <color theme="1"/>
        <rFont val="Tahoma"/>
        <family val="2"/>
      </rPr>
      <t>)</t>
    </r>
  </si>
  <si>
    <r>
      <t>Rehabilitation of Hospitals: Bambur, Zing, Bali, Wukari, Gembu (</t>
    </r>
    <r>
      <rPr>
        <b/>
        <sz val="14"/>
        <rFont val="Tahoma"/>
        <family val="2"/>
      </rPr>
      <t>Covid-19 Mitigation Program</t>
    </r>
    <r>
      <rPr>
        <sz val="14"/>
        <rFont val="Tahoma"/>
        <family val="2"/>
      </rPr>
      <t>)</t>
    </r>
  </si>
  <si>
    <r>
      <t>Procurement of Information &amp; Public Enlight. Equipt. For HQ (</t>
    </r>
    <r>
      <rPr>
        <b/>
        <sz val="14"/>
        <rFont val="Tahoma"/>
        <family val="2"/>
      </rPr>
      <t>Covid-19 Orientation</t>
    </r>
    <r>
      <rPr>
        <sz val="14"/>
        <rFont val="Tahoma"/>
        <family val="2"/>
      </rPr>
      <t>)</t>
    </r>
  </si>
  <si>
    <r>
      <t>Construction of a Primary Water Scheme for Jalingo Township (</t>
    </r>
    <r>
      <rPr>
        <b/>
        <sz val="14"/>
        <color theme="1"/>
        <rFont val="Tahoma"/>
        <family val="2"/>
      </rPr>
      <t>Covid-19 Recovery Program</t>
    </r>
    <r>
      <rPr>
        <sz val="14"/>
        <color theme="1"/>
        <rFont val="Tahoma"/>
        <family val="2"/>
      </rPr>
      <t>)</t>
    </r>
  </si>
  <si>
    <r>
      <t>Construction of Additional 4No Water Supply District of Jalingo Metropolis (</t>
    </r>
    <r>
      <rPr>
        <b/>
        <sz val="14"/>
        <color theme="1"/>
        <rFont val="Tahoma"/>
        <family val="2"/>
      </rPr>
      <t>Covid-19 Recovery Program</t>
    </r>
    <r>
      <rPr>
        <sz val="14"/>
        <color theme="1"/>
        <rFont val="Tahoma"/>
        <family val="2"/>
      </rPr>
      <t>)</t>
    </r>
  </si>
  <si>
    <r>
      <t>Procurement of 10Nos Transformer for Communities (</t>
    </r>
    <r>
      <rPr>
        <b/>
        <sz val="14"/>
        <rFont val="Tahoma"/>
        <family val="2"/>
      </rPr>
      <t>Covid-19 Pecovery Program</t>
    </r>
    <r>
      <rPr>
        <sz val="14"/>
        <rFont val="Tahoma"/>
        <family val="2"/>
      </rPr>
      <t>)</t>
    </r>
  </si>
  <si>
    <t>Promotion of Aquaculture and Fingerling Production</t>
  </si>
  <si>
    <t>CAPITAL EXPENDITURE</t>
  </si>
  <si>
    <t>2020 Jan. - March Performance</t>
  </si>
  <si>
    <t>Approved</t>
  </si>
  <si>
    <t>Revised</t>
  </si>
  <si>
    <t>Org./Econ.</t>
  </si>
  <si>
    <t>Organization Name</t>
  </si>
  <si>
    <t>Estimates</t>
  </si>
  <si>
    <t>Actual</t>
  </si>
  <si>
    <t>Budget</t>
  </si>
  <si>
    <t>Code</t>
  </si>
  <si>
    <t>...</t>
  </si>
  <si>
    <t>0111037001</t>
  </si>
  <si>
    <t>Muslim Pilgrims Welfare Board</t>
  </si>
  <si>
    <t>Muslim Pilgrims Welfare Board Total</t>
  </si>
  <si>
    <t>0111038001</t>
  </si>
  <si>
    <t>Christian Pilgrims Welfare Board</t>
  </si>
  <si>
    <t>Christian Pilgrims Welfare Board Total</t>
  </si>
  <si>
    <t>Development of Industrial Layout @Tashan Nyamu</t>
  </si>
  <si>
    <t>Q1 FY</t>
  </si>
  <si>
    <t>TARABA STATE AMENDED 2020 COVID - 19 RESPONSE BUDGET</t>
  </si>
  <si>
    <t>TARABA STATE AMENDED 2020 COVID - 19 RESPONSIVE BUDGET</t>
  </si>
  <si>
    <t>360/$</t>
  </si>
  <si>
    <t>COVID - 19 RESPONSIVE BUDGET</t>
  </si>
  <si>
    <t>Covid - 19 Response Budget</t>
  </si>
  <si>
    <t>Asumptions:</t>
  </si>
  <si>
    <t xml:space="preserve">Reference to Explanatory Notes </t>
  </si>
  <si>
    <t>o/w Covid-19 Responsive (in 2020 Amended Budget)</t>
  </si>
  <si>
    <t>1. Opening Balance</t>
  </si>
  <si>
    <t>Derivation</t>
  </si>
  <si>
    <t>3. Expenditures:</t>
  </si>
  <si>
    <t>Other FAAC Transfers (Covid - 19 Palliatives &amp; Grants to States)</t>
  </si>
  <si>
    <t>Recurrent Expenditures:</t>
  </si>
  <si>
    <t>Personnel Costs (Salaries, Pensions)</t>
  </si>
  <si>
    <t>Overhead Costs</t>
  </si>
  <si>
    <t>Consolidated Revenue Fund Charges (Statutory Office Holder's Salaries/Allowances)</t>
  </si>
  <si>
    <t>Capital Expenditures:</t>
  </si>
  <si>
    <t>Economic</t>
  </si>
  <si>
    <t>Social</t>
  </si>
  <si>
    <t>Regional</t>
  </si>
  <si>
    <t>Administration</t>
  </si>
  <si>
    <t>4. Balance (=(1+2-3))</t>
  </si>
  <si>
    <t>5. Financing:</t>
  </si>
  <si>
    <t>6. Financing Gap: (=-(4+5)</t>
  </si>
  <si>
    <t>Memorandum Items:</t>
  </si>
  <si>
    <t>COVID-19 Responsive Expenditures (% of total expenditures)</t>
  </si>
  <si>
    <t>Oil Price (US$/bbl)</t>
  </si>
  <si>
    <t>Oil Production (national, mbpd)</t>
  </si>
  <si>
    <t>GDP Growth (national, percent, annual average)</t>
  </si>
  <si>
    <t>Inflation (national, percent, annual average)</t>
  </si>
  <si>
    <t>2. Revenues &amp; Grants:</t>
  </si>
  <si>
    <t>Public Debt Charges (Interest Payments on Debt or Debt Services Including Deductions(Repayments)</t>
  </si>
  <si>
    <t>EN 1.1A</t>
  </si>
  <si>
    <t>EN 1.1B</t>
  </si>
  <si>
    <t>EN 1.1C</t>
  </si>
  <si>
    <t>EN 1.1D</t>
  </si>
  <si>
    <t>EN 1.1E</t>
  </si>
  <si>
    <t>EN 1.2</t>
  </si>
  <si>
    <t>EN 2.2</t>
  </si>
  <si>
    <t>EN 3.1</t>
  </si>
  <si>
    <t>EN 3.2</t>
  </si>
  <si>
    <t>Explanatory Notes 1 (EN1)</t>
  </si>
  <si>
    <t>Item</t>
  </si>
  <si>
    <t xml:space="preserve">TARABA STATE GOVERNMENT OF NIGERIA </t>
  </si>
  <si>
    <t>CONSOLIDATED FINANCIAL STATEMENT</t>
  </si>
  <si>
    <t>GENERAL SUMMARY</t>
  </si>
  <si>
    <t>REVISED RECURRENT EXPENDITURE (NONE ESSENTIAL SERVICES)</t>
  </si>
  <si>
    <t>VARIANCE</t>
  </si>
  <si>
    <t>0220001010</t>
  </si>
  <si>
    <t>Nigeria CARES Projects</t>
  </si>
  <si>
    <t>Receipts from Nigeria CARES Projects</t>
  </si>
  <si>
    <t>Variance</t>
  </si>
  <si>
    <t>EN 1.2A</t>
  </si>
  <si>
    <t>EN 1.2B</t>
  </si>
  <si>
    <t>EN 1.2C</t>
  </si>
  <si>
    <t>EN 1.2D</t>
  </si>
  <si>
    <t>EN 1.2E</t>
  </si>
  <si>
    <t>EN 1.2F</t>
  </si>
  <si>
    <t>EN 1.2G</t>
  </si>
  <si>
    <t>EN 1.2H</t>
  </si>
  <si>
    <t>EN 1.2I</t>
  </si>
  <si>
    <t>EN 2.1A</t>
  </si>
  <si>
    <t>EN 2.1</t>
  </si>
  <si>
    <t>EN 2.1B</t>
  </si>
  <si>
    <t>EN 2.1C</t>
  </si>
  <si>
    <t>EN 2.1D</t>
  </si>
  <si>
    <t>EN 2.1E</t>
  </si>
  <si>
    <t>EN 2.1F</t>
  </si>
  <si>
    <t>EN 2.1G</t>
  </si>
  <si>
    <t>EN 2.1H</t>
  </si>
  <si>
    <t>EN 2.1I</t>
  </si>
  <si>
    <t>EN 2.1J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</si>
</sst>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3" formatCode="_(* #,##0.00_);_(* \(#,##0.00\);_(* &quot;-&quot;??_);_(@_)"/>
    <numFmt numFmtId="164" formatCode="_-* #,##0.00_-;\-* #,##0.00_-;_-* &quot;-&quot;??_-;_-@_-"/>
    <numFmt numFmtId="165" formatCode="_-&quot;£&quot;* #,##0.00_-;\-&quot;£&quot;* #,##0.00_-;_-&quot;£&quot;* &quot;-&quot;??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6"/>
      <color theme="1"/>
      <name val="Tahoma"/>
      <family val="2"/>
    </font>
    <font>
      <b/>
      <sz val="11"/>
      <name val="Tahoma"/>
      <family val="2"/>
    </font>
    <font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Calibri"/>
      <family val="2"/>
    </font>
    <font>
      <sz val="18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1"/>
      <name val="Verdana"/>
      <family val="2"/>
    </font>
    <font>
      <b/>
      <i/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name val="Tahoma"/>
      <family val="2"/>
    </font>
    <font>
      <sz val="11"/>
      <name val="Calibri"/>
      <family val="2"/>
      <scheme val="minor"/>
    </font>
    <font>
      <sz val="14"/>
      <name val="Tahoma"/>
      <family val="2"/>
    </font>
    <font>
      <b/>
      <sz val="14"/>
      <name val="Tahoma"/>
      <family val="2"/>
    </font>
    <font>
      <b/>
      <sz val="11"/>
      <color theme="1"/>
      <name val="Calibri"/>
      <family val="2"/>
    </font>
    <font>
      <b/>
      <sz val="16"/>
      <color theme="1"/>
      <name val="Verdana"/>
      <family val="2"/>
    </font>
    <font>
      <sz val="20"/>
      <color theme="1"/>
      <name val="Verdana"/>
      <family val="2"/>
    </font>
    <font>
      <sz val="14"/>
      <color theme="1"/>
      <name val="Verdana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b/>
      <sz val="9"/>
      <color theme="1"/>
      <name val="Arial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b/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3" fillId="0" borderId="1" xfId="0" applyFont="1" applyBorder="1"/>
    <xf numFmtId="164" fontId="5" fillId="0" borderId="1" xfId="1" applyNumberFormat="1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43" fontId="4" fillId="0" borderId="1" xfId="2" applyFont="1" applyBorder="1"/>
    <xf numFmtId="43" fontId="5" fillId="0" borderId="1" xfId="2" applyFont="1" applyBorder="1"/>
    <xf numFmtId="43" fontId="7" fillId="0" borderId="1" xfId="2" applyFont="1" applyBorder="1"/>
    <xf numFmtId="0" fontId="3" fillId="0" borderId="1" xfId="0" applyFont="1" applyBorder="1" applyAlignment="1">
      <alignment horizontal="left"/>
    </xf>
    <xf numFmtId="0" fontId="8" fillId="0" borderId="1" xfId="0" applyFont="1" applyBorder="1"/>
    <xf numFmtId="0" fontId="3" fillId="0" borderId="1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7" fillId="0" borderId="1" xfId="1" applyNumberFormat="1" applyFont="1" applyBorder="1"/>
    <xf numFmtId="43" fontId="4" fillId="0" borderId="1" xfId="0" applyNumberFormat="1" applyFont="1" applyBorder="1"/>
    <xf numFmtId="0" fontId="12" fillId="0" borderId="0" xfId="0" applyFont="1" applyBorder="1" applyAlignment="1"/>
    <xf numFmtId="0" fontId="13" fillId="0" borderId="0" xfId="0" applyFont="1" applyBorder="1" applyAlignment="1"/>
    <xf numFmtId="0" fontId="8" fillId="0" borderId="1" xfId="0" applyFont="1" applyBorder="1" applyAlignment="1">
      <alignment vertical="center"/>
    </xf>
    <xf numFmtId="0" fontId="0" fillId="0" borderId="1" xfId="0" applyBorder="1"/>
    <xf numFmtId="43" fontId="21" fillId="0" borderId="0" xfId="1" applyFont="1"/>
    <xf numFmtId="43" fontId="0" fillId="0" borderId="0" xfId="1" applyFont="1"/>
    <xf numFmtId="164" fontId="21" fillId="0" borderId="0" xfId="0" applyNumberFormat="1" applyFont="1"/>
    <xf numFmtId="0" fontId="0" fillId="0" borderId="0" xfId="0" applyFont="1"/>
    <xf numFmtId="0" fontId="23" fillId="0" borderId="0" xfId="0" applyFont="1"/>
    <xf numFmtId="0" fontId="21" fillId="0" borderId="0" xfId="0" applyFont="1"/>
    <xf numFmtId="0" fontId="24" fillId="0" borderId="1" xfId="0" applyFont="1" applyBorder="1"/>
    <xf numFmtId="43" fontId="22" fillId="0" borderId="1" xfId="0" applyNumberFormat="1" applyFont="1" applyBorder="1"/>
    <xf numFmtId="0" fontId="24" fillId="0" borderId="1" xfId="0" applyFont="1" applyBorder="1" applyAlignment="1"/>
    <xf numFmtId="0" fontId="24" fillId="0" borderId="1" xfId="0" quotePrefix="1" applyFont="1" applyBorder="1" applyAlignment="1">
      <alignment horizontal="center"/>
    </xf>
    <xf numFmtId="0" fontId="26" fillId="0" borderId="0" xfId="0" applyFont="1"/>
    <xf numFmtId="164" fontId="22" fillId="0" borderId="0" xfId="1" applyNumberFormat="1" applyFont="1" applyBorder="1"/>
    <xf numFmtId="43" fontId="4" fillId="0" borderId="4" xfId="1" applyFont="1" applyBorder="1"/>
    <xf numFmtId="43" fontId="22" fillId="0" borderId="4" xfId="1" applyFont="1" applyBorder="1"/>
    <xf numFmtId="164" fontId="5" fillId="0" borderId="4" xfId="1" applyNumberFormat="1" applyFont="1" applyBorder="1"/>
    <xf numFmtId="164" fontId="7" fillId="0" borderId="4" xfId="1" applyNumberFormat="1" applyFont="1" applyBorder="1"/>
    <xf numFmtId="0" fontId="5" fillId="0" borderId="1" xfId="0" applyFont="1" applyBorder="1" applyAlignment="1">
      <alignment horizontal="center"/>
    </xf>
    <xf numFmtId="0" fontId="21" fillId="0" borderId="1" xfId="0" applyFont="1" applyBorder="1"/>
    <xf numFmtId="164" fontId="38" fillId="2" borderId="1" xfId="1" applyNumberFormat="1" applyFont="1" applyFill="1" applyBorder="1" applyProtection="1">
      <protection locked="0"/>
    </xf>
    <xf numFmtId="0" fontId="12" fillId="0" borderId="0" xfId="0" applyFont="1" applyAlignment="1" applyProtection="1">
      <protection locked="0"/>
    </xf>
    <xf numFmtId="0" fontId="15" fillId="0" borderId="0" xfId="0" applyFont="1" applyBorder="1" applyAlignment="1"/>
    <xf numFmtId="0" fontId="15" fillId="0" borderId="7" xfId="0" applyFont="1" applyBorder="1" applyAlignment="1"/>
    <xf numFmtId="43" fontId="4" fillId="0" borderId="1" xfId="0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vertical="center" wrapText="1"/>
    </xf>
    <xf numFmtId="6" fontId="14" fillId="2" borderId="4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right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left" wrapText="1"/>
    </xf>
    <xf numFmtId="10" fontId="14" fillId="2" borderId="1" xfId="0" applyNumberFormat="1" applyFont="1" applyFill="1" applyBorder="1" applyAlignment="1">
      <alignment horizontal="center" wrapText="1"/>
    </xf>
    <xf numFmtId="10" fontId="14" fillId="2" borderId="0" xfId="0" applyNumberFormat="1" applyFont="1" applyFill="1" applyAlignment="1">
      <alignment horizontal="center"/>
    </xf>
    <xf numFmtId="10" fontId="14" fillId="2" borderId="4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4" fontId="38" fillId="2" borderId="1" xfId="0" applyNumberFormat="1" applyFont="1" applyFill="1" applyBorder="1" applyAlignment="1">
      <alignment vertical="center"/>
    </xf>
    <xf numFmtId="164" fontId="38" fillId="2" borderId="1" xfId="1" applyNumberFormat="1" applyFont="1" applyFill="1" applyBorder="1" applyAlignment="1">
      <alignment horizontal="center" vertical="center" wrapText="1"/>
    </xf>
    <xf numFmtId="164" fontId="38" fillId="2" borderId="4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4" fontId="38" fillId="2" borderId="1" xfId="0" applyNumberFormat="1" applyFont="1" applyFill="1" applyBorder="1"/>
    <xf numFmtId="0" fontId="14" fillId="2" borderId="3" xfId="0" applyFont="1" applyFill="1" applyBorder="1" applyAlignment="1">
      <alignment wrapText="1"/>
    </xf>
    <xf numFmtId="164" fontId="38" fillId="2" borderId="1" xfId="1" applyNumberFormat="1" applyFont="1" applyFill="1" applyBorder="1" applyAlignment="1">
      <alignment wrapText="1"/>
    </xf>
    <xf numFmtId="164" fontId="38" fillId="2" borderId="4" xfId="1" applyNumberFormat="1" applyFont="1" applyFill="1" applyBorder="1" applyAlignment="1">
      <alignment wrapText="1"/>
    </xf>
    <xf numFmtId="4" fontId="40" fillId="2" borderId="1" xfId="0" applyNumberFormat="1" applyFont="1" applyFill="1" applyBorder="1"/>
    <xf numFmtId="0" fontId="38" fillId="2" borderId="5" xfId="0" applyFont="1" applyFill="1" applyBorder="1" applyAlignment="1">
      <alignment wrapText="1"/>
    </xf>
    <xf numFmtId="43" fontId="38" fillId="2" borderId="1" xfId="1" applyFont="1" applyFill="1" applyBorder="1" applyAlignment="1">
      <alignment wrapText="1"/>
    </xf>
    <xf numFmtId="43" fontId="40" fillId="2" borderId="1" xfId="1" applyFont="1" applyFill="1" applyBorder="1"/>
    <xf numFmtId="43" fontId="38" fillId="2" borderId="1" xfId="1" applyFont="1" applyFill="1" applyBorder="1"/>
    <xf numFmtId="0" fontId="37" fillId="2" borderId="1" xfId="0" applyFont="1" applyFill="1" applyBorder="1" applyAlignment="1">
      <alignment wrapText="1"/>
    </xf>
    <xf numFmtId="10" fontId="41" fillId="2" borderId="1" xfId="0" applyNumberFormat="1" applyFont="1" applyFill="1" applyBorder="1" applyAlignment="1">
      <alignment wrapText="1"/>
    </xf>
    <xf numFmtId="0" fontId="29" fillId="2" borderId="0" xfId="0" applyFont="1" applyFill="1" applyBorder="1"/>
    <xf numFmtId="0" fontId="29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top" wrapText="1"/>
    </xf>
    <xf numFmtId="0" fontId="29" fillId="2" borderId="0" xfId="0" applyFont="1" applyFill="1" applyBorder="1" applyAlignment="1"/>
    <xf numFmtId="0" fontId="13" fillId="2" borderId="0" xfId="0" applyFont="1" applyFill="1" applyBorder="1" applyAlignment="1">
      <alignment horizontal="center" vertical="top"/>
    </xf>
    <xf numFmtId="0" fontId="30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Border="1"/>
    <xf numFmtId="0" fontId="32" fillId="2" borderId="0" xfId="0" applyFont="1" applyFill="1" applyBorder="1" applyAlignment="1">
      <alignment horizontal="center" vertical="top"/>
    </xf>
    <xf numFmtId="0" fontId="29" fillId="2" borderId="0" xfId="0" applyFont="1" applyFill="1" applyBorder="1" applyAlignment="1">
      <alignment horizontal="center" vertical="top"/>
    </xf>
    <xf numFmtId="0" fontId="20" fillId="2" borderId="0" xfId="0" applyFont="1" applyFill="1" applyBorder="1"/>
    <xf numFmtId="0" fontId="34" fillId="2" borderId="0" xfId="0" applyFont="1" applyFill="1" applyBorder="1"/>
    <xf numFmtId="0" fontId="34" fillId="2" borderId="0" xfId="0" applyFont="1" applyFill="1" applyBorder="1" applyAlignment="1">
      <alignment horizontal="center"/>
    </xf>
    <xf numFmtId="164" fontId="36" fillId="2" borderId="0" xfId="2" applyNumberFormat="1" applyFont="1" applyFill="1" applyBorder="1"/>
    <xf numFmtId="43" fontId="0" fillId="2" borderId="0" xfId="0" applyNumberFormat="1" applyFill="1" applyBorder="1" applyAlignment="1"/>
    <xf numFmtId="164" fontId="0" fillId="2" borderId="0" xfId="0" applyNumberFormat="1" applyFill="1" applyBorder="1"/>
    <xf numFmtId="0" fontId="33" fillId="2" borderId="0" xfId="0" applyFont="1" applyFill="1" applyBorder="1"/>
    <xf numFmtId="0" fontId="35" fillId="2" borderId="0" xfId="0" applyFont="1" applyFill="1" applyBorder="1"/>
    <xf numFmtId="0" fontId="18" fillId="2" borderId="0" xfId="0" applyFont="1" applyFill="1" applyBorder="1"/>
    <xf numFmtId="0" fontId="0" fillId="2" borderId="1" xfId="0" applyFill="1" applyBorder="1"/>
    <xf numFmtId="164" fontId="5" fillId="2" borderId="1" xfId="1" applyNumberFormat="1" applyFont="1" applyFill="1" applyBorder="1" applyProtection="1">
      <protection locked="0"/>
    </xf>
    <xf numFmtId="43" fontId="4" fillId="2" borderId="4" xfId="1" applyFont="1" applyFill="1" applyBorder="1"/>
    <xf numFmtId="43" fontId="4" fillId="2" borderId="1" xfId="0" applyNumberFormat="1" applyFont="1" applyFill="1" applyBorder="1"/>
    <xf numFmtId="0" fontId="3" fillId="2" borderId="1" xfId="0" applyFont="1" applyFill="1" applyBorder="1" applyProtection="1">
      <protection locked="0"/>
    </xf>
    <xf numFmtId="164" fontId="5" fillId="2" borderId="4" xfId="1" applyNumberFormat="1" applyFont="1" applyFill="1" applyBorder="1" applyProtection="1">
      <protection locked="0"/>
    </xf>
    <xf numFmtId="43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3" fillId="2" borderId="1" xfId="0" applyFont="1" applyFill="1" applyBorder="1"/>
    <xf numFmtId="164" fontId="5" fillId="2" borderId="1" xfId="1" applyNumberFormat="1" applyFont="1" applyFill="1" applyBorder="1"/>
    <xf numFmtId="164" fontId="5" fillId="2" borderId="4" xfId="1" applyNumberFormat="1" applyFont="1" applyFill="1" applyBorder="1"/>
    <xf numFmtId="0" fontId="9" fillId="2" borderId="1" xfId="0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2" fillId="2" borderId="0" xfId="0" applyFont="1" applyFill="1" applyAlignment="1" applyProtection="1">
      <alignment horizontal="center"/>
      <protection locked="0"/>
    </xf>
    <xf numFmtId="0" fontId="13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33" fillId="2" borderId="0" xfId="0" quotePrefix="1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wrapText="1"/>
    </xf>
    <xf numFmtId="0" fontId="17" fillId="3" borderId="1" xfId="0" applyFont="1" applyFill="1" applyBorder="1" applyAlignment="1" applyProtection="1">
      <alignment wrapText="1"/>
      <protection locked="0"/>
    </xf>
    <xf numFmtId="43" fontId="39" fillId="3" borderId="1" xfId="1" applyFont="1" applyFill="1" applyBorder="1" applyAlignment="1">
      <alignment wrapText="1"/>
    </xf>
    <xf numFmtId="0" fontId="14" fillId="3" borderId="1" xfId="0" applyFont="1" applyFill="1" applyBorder="1" applyAlignment="1">
      <alignment horizontal="right" wrapText="1"/>
    </xf>
    <xf numFmtId="0" fontId="17" fillId="3" borderId="1" xfId="0" applyFont="1" applyFill="1" applyBorder="1" applyAlignment="1">
      <alignment wrapText="1"/>
    </xf>
    <xf numFmtId="43" fontId="39" fillId="3" borderId="1" xfId="0" applyNumberFormat="1" applyFont="1" applyFill="1" applyBorder="1" applyAlignment="1">
      <alignment wrapText="1"/>
    </xf>
    <xf numFmtId="43" fontId="39" fillId="3" borderId="1" xfId="1" applyFont="1" applyFill="1" applyBorder="1"/>
    <xf numFmtId="43" fontId="39" fillId="3" borderId="0" xfId="1" applyFont="1" applyFill="1"/>
    <xf numFmtId="164" fontId="20" fillId="3" borderId="1" xfId="1" applyNumberFormat="1" applyFont="1" applyFill="1" applyBorder="1" applyAlignment="1">
      <alignment wrapText="1"/>
    </xf>
    <xf numFmtId="164" fontId="39" fillId="3" borderId="1" xfId="1" applyNumberFormat="1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wrapText="1"/>
    </xf>
    <xf numFmtId="0" fontId="10" fillId="3" borderId="1" xfId="0" applyFont="1" applyFill="1" applyBorder="1" applyProtection="1"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165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/>
    <xf numFmtId="0" fontId="9" fillId="3" borderId="1" xfId="0" applyFont="1" applyFill="1" applyBorder="1" applyAlignment="1" applyProtection="1">
      <alignment horizontal="left"/>
      <protection locked="0"/>
    </xf>
    <xf numFmtId="0" fontId="9" fillId="3" borderId="1" xfId="0" applyFont="1" applyFill="1" applyBorder="1" applyProtection="1">
      <protection locked="0"/>
    </xf>
    <xf numFmtId="164" fontId="5" fillId="3" borderId="1" xfId="1" applyNumberFormat="1" applyFont="1" applyFill="1" applyBorder="1" applyProtection="1">
      <protection locked="0"/>
    </xf>
    <xf numFmtId="43" fontId="4" fillId="3" borderId="4" xfId="1" applyFont="1" applyFill="1" applyBorder="1"/>
    <xf numFmtId="43" fontId="4" fillId="3" borderId="1" xfId="0" applyNumberFormat="1" applyFont="1" applyFill="1" applyBorder="1"/>
    <xf numFmtId="0" fontId="9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164" fontId="5" fillId="3" borderId="4" xfId="1" applyNumberFormat="1" applyFont="1" applyFill="1" applyBorder="1" applyProtection="1">
      <protection locked="0"/>
    </xf>
    <xf numFmtId="43" fontId="5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right"/>
      <protection locked="0"/>
    </xf>
    <xf numFmtId="0" fontId="28" fillId="4" borderId="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13" fillId="4" borderId="2" xfId="0" applyFont="1" applyFill="1" applyBorder="1" applyAlignment="1"/>
    <xf numFmtId="0" fontId="13" fillId="4" borderId="0" xfId="0" applyFont="1" applyFill="1" applyBorder="1" applyAlignment="1"/>
  </cellXfs>
  <cellStyles count="3">
    <cellStyle name="Comma" xfId="1" builtinId="3"/>
    <cellStyle name="Comma 3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TARABA%20STATE%20APPROVED%20ESTIMATES/2020%20TARABA%20STATE%20APPROVED%20BUDG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aster Budget"/>
      <sheetName val="2. Breakdown of IGR"/>
      <sheetName val="3.Brkdwn of Statutory Revenue"/>
      <sheetName val="4.Sum. of Capital &amp; Rec. Exp"/>
      <sheetName val="5. Brkdwn of Rec. Exp."/>
      <sheetName val="6. Sum. of Capital Receipts"/>
      <sheetName val="7.Brkdwn of Capital Receipts"/>
      <sheetName val="8.Capital Expenditure"/>
    </sheetNames>
    <sheetDataSet>
      <sheetData sheetId="0"/>
      <sheetData sheetId="1">
        <row r="513">
          <cell r="E513">
            <v>6580448886</v>
          </cell>
        </row>
      </sheetData>
      <sheetData sheetId="2"/>
      <sheetData sheetId="3">
        <row r="496">
          <cell r="O496">
            <v>27359272465</v>
          </cell>
        </row>
        <row r="498">
          <cell r="O498">
            <v>28512819719</v>
          </cell>
        </row>
      </sheetData>
      <sheetData sheetId="4"/>
      <sheetData sheetId="5"/>
      <sheetData sheetId="6"/>
      <sheetData sheetId="7">
        <row r="7">
          <cell r="N7">
            <v>8265219638</v>
          </cell>
        </row>
        <row r="8">
          <cell r="N8">
            <v>1149683347</v>
          </cell>
        </row>
        <row r="9">
          <cell r="N9">
            <v>5639266757</v>
          </cell>
        </row>
        <row r="10">
          <cell r="N10">
            <v>76934669770</v>
          </cell>
        </row>
        <row r="11">
          <cell r="N11">
            <v>4061559612</v>
          </cell>
        </row>
        <row r="12">
          <cell r="N12">
            <v>1403000000</v>
          </cell>
        </row>
        <row r="16">
          <cell r="N16">
            <v>10524636060</v>
          </cell>
        </row>
        <row r="17">
          <cell r="N17">
            <v>14904828561</v>
          </cell>
        </row>
        <row r="18">
          <cell r="N18">
            <v>1726925791</v>
          </cell>
        </row>
        <row r="22">
          <cell r="N22">
            <v>935000000</v>
          </cell>
        </row>
        <row r="23">
          <cell r="N23">
            <v>3812025528</v>
          </cell>
        </row>
        <row r="24">
          <cell r="N24">
            <v>2841340070</v>
          </cell>
        </row>
        <row r="25">
          <cell r="N25">
            <v>200000000</v>
          </cell>
        </row>
        <row r="29">
          <cell r="N29">
            <v>3860424212</v>
          </cell>
        </row>
        <row r="30">
          <cell r="N30">
            <v>2923734973</v>
          </cell>
        </row>
        <row r="31">
          <cell r="N31">
            <v>2492886844</v>
          </cell>
        </row>
        <row r="32">
          <cell r="N32">
            <v>1810047666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sqref="A1:F1"/>
    </sheetView>
  </sheetViews>
  <sheetFormatPr defaultRowHeight="14.4"/>
  <cols>
    <col min="1" max="1" width="49.77734375" customWidth="1"/>
    <col min="2" max="2" width="21.21875" customWidth="1"/>
    <col min="3" max="3" width="20.33203125" customWidth="1"/>
    <col min="4" max="4" width="20.5546875" customWidth="1"/>
    <col min="5" max="5" width="21.21875" customWidth="1"/>
    <col min="6" max="6" width="24.44140625" customWidth="1"/>
    <col min="8" max="8" width="21" customWidth="1"/>
  </cols>
  <sheetData>
    <row r="1" spans="1:8" ht="22.2">
      <c r="A1" s="111" t="s">
        <v>1894</v>
      </c>
      <c r="B1" s="111"/>
      <c r="C1" s="111"/>
      <c r="D1" s="111"/>
      <c r="E1" s="111"/>
      <c r="F1" s="111"/>
      <c r="G1" s="41"/>
      <c r="H1" s="41"/>
    </row>
    <row r="2" spans="1:8" ht="17.399999999999999">
      <c r="A2" s="112" t="s">
        <v>1895</v>
      </c>
      <c r="B2" s="112"/>
      <c r="C2" s="112"/>
      <c r="D2" s="112"/>
      <c r="E2" s="112"/>
      <c r="F2" s="112"/>
      <c r="G2" s="19"/>
      <c r="H2" s="19"/>
    </row>
    <row r="3" spans="1:8" ht="16.8">
      <c r="A3" s="113" t="s">
        <v>1896</v>
      </c>
      <c r="B3" s="114"/>
      <c r="C3" s="114"/>
      <c r="D3" s="114"/>
      <c r="E3" s="114"/>
      <c r="F3" s="115"/>
      <c r="G3" s="43"/>
      <c r="H3" s="42"/>
    </row>
    <row r="4" spans="1:8" ht="46.8">
      <c r="A4" s="121" t="s">
        <v>1893</v>
      </c>
      <c r="B4" s="122" t="s">
        <v>1833</v>
      </c>
      <c r="C4" s="121" t="s">
        <v>1754</v>
      </c>
      <c r="D4" s="122" t="s">
        <v>1755</v>
      </c>
      <c r="E4" s="123" t="s">
        <v>1858</v>
      </c>
      <c r="F4" s="123" t="s">
        <v>1857</v>
      </c>
    </row>
    <row r="5" spans="1:8" ht="26.4">
      <c r="A5" s="124" t="s">
        <v>1856</v>
      </c>
      <c r="B5" s="125"/>
      <c r="C5" s="121"/>
      <c r="D5" s="122"/>
      <c r="E5" s="125"/>
      <c r="F5" s="126" t="s">
        <v>1892</v>
      </c>
    </row>
    <row r="6" spans="1:8" ht="16.2">
      <c r="A6" s="46" t="s">
        <v>1877</v>
      </c>
      <c r="B6" s="47"/>
      <c r="C6" s="48">
        <v>56.5</v>
      </c>
      <c r="D6" s="49">
        <v>20</v>
      </c>
      <c r="E6" s="47"/>
      <c r="F6" s="50" t="s">
        <v>1883</v>
      </c>
    </row>
    <row r="7" spans="1:8" ht="16.2">
      <c r="A7" s="46" t="s">
        <v>1878</v>
      </c>
      <c r="B7" s="47"/>
      <c r="C7" s="48">
        <v>2.2999999999999998</v>
      </c>
      <c r="D7" s="51">
        <v>1.7</v>
      </c>
      <c r="E7" s="47"/>
      <c r="F7" s="50" t="s">
        <v>1884</v>
      </c>
    </row>
    <row r="8" spans="1:8" ht="16.2">
      <c r="A8" s="46" t="s">
        <v>1741</v>
      </c>
      <c r="B8" s="47"/>
      <c r="C8" s="48">
        <v>305</v>
      </c>
      <c r="D8" s="52" t="s">
        <v>1853</v>
      </c>
      <c r="E8" s="47"/>
      <c r="F8" s="50" t="s">
        <v>1885</v>
      </c>
    </row>
    <row r="9" spans="1:8" ht="32.4">
      <c r="A9" s="53" t="s">
        <v>1879</v>
      </c>
      <c r="B9" s="47"/>
      <c r="C9" s="54">
        <v>3.5999999999999997E-2</v>
      </c>
      <c r="D9" s="55">
        <v>-4.4200000000000003E-2</v>
      </c>
      <c r="E9" s="47"/>
      <c r="F9" s="50" t="s">
        <v>1886</v>
      </c>
    </row>
    <row r="10" spans="1:8" ht="32.4">
      <c r="A10" s="53" t="s">
        <v>1880</v>
      </c>
      <c r="B10" s="47"/>
      <c r="C10" s="54">
        <v>0.1081</v>
      </c>
      <c r="D10" s="56">
        <v>0.14130000000000001</v>
      </c>
      <c r="E10" s="47"/>
      <c r="F10" s="50" t="s">
        <v>1887</v>
      </c>
    </row>
    <row r="11" spans="1:8" ht="16.2">
      <c r="A11" s="57"/>
      <c r="B11" s="47"/>
      <c r="C11" s="58"/>
      <c r="D11" s="52"/>
      <c r="E11" s="47"/>
      <c r="F11" s="59"/>
    </row>
    <row r="12" spans="1:8" ht="16.2">
      <c r="A12" s="127" t="s">
        <v>1859</v>
      </c>
      <c r="B12" s="128">
        <v>0</v>
      </c>
      <c r="C12" s="128">
        <v>0</v>
      </c>
      <c r="D12" s="128">
        <v>3005762.43</v>
      </c>
      <c r="E12" s="128">
        <v>0</v>
      </c>
      <c r="F12" s="129" t="s">
        <v>1888</v>
      </c>
    </row>
    <row r="13" spans="1:8" ht="16.2">
      <c r="A13" s="130" t="s">
        <v>1881</v>
      </c>
      <c r="B13" s="128">
        <f>SUM(B14:B22)</f>
        <v>16339716875.960001</v>
      </c>
      <c r="C13" s="128">
        <f t="shared" ref="C13:E13" si="0">SUM(C14:C22)</f>
        <v>130969607876</v>
      </c>
      <c r="D13" s="128">
        <f t="shared" si="0"/>
        <v>79849036143</v>
      </c>
      <c r="E13" s="128">
        <f t="shared" si="0"/>
        <v>0</v>
      </c>
      <c r="F13" s="129" t="s">
        <v>1903</v>
      </c>
    </row>
    <row r="14" spans="1:8" ht="32.4">
      <c r="A14" s="47" t="s">
        <v>1723</v>
      </c>
      <c r="B14" s="60">
        <v>9623630480.2700005</v>
      </c>
      <c r="C14" s="61">
        <v>85000000000</v>
      </c>
      <c r="D14" s="62">
        <v>25448239992</v>
      </c>
      <c r="E14" s="63"/>
      <c r="F14" s="50" t="s">
        <v>1904</v>
      </c>
    </row>
    <row r="15" spans="1:8" ht="16.2">
      <c r="A15" s="47" t="s">
        <v>1860</v>
      </c>
      <c r="B15" s="64">
        <v>0</v>
      </c>
      <c r="C15" s="61">
        <v>0</v>
      </c>
      <c r="D15" s="62">
        <v>0</v>
      </c>
      <c r="E15" s="47"/>
      <c r="F15" s="65"/>
    </row>
    <row r="16" spans="1:8" ht="32.4">
      <c r="A16" s="47" t="s">
        <v>1862</v>
      </c>
      <c r="B16" s="64">
        <v>0</v>
      </c>
      <c r="C16" s="61">
        <v>0</v>
      </c>
      <c r="D16" s="62">
        <v>1250000000</v>
      </c>
      <c r="E16" s="47"/>
      <c r="F16" s="50" t="s">
        <v>1905</v>
      </c>
    </row>
    <row r="17" spans="1:8" ht="16.2">
      <c r="A17" s="47" t="s">
        <v>1901</v>
      </c>
      <c r="B17" s="64">
        <v>0</v>
      </c>
      <c r="C17" s="61">
        <v>0</v>
      </c>
      <c r="D17" s="62">
        <v>7000000000</v>
      </c>
      <c r="E17" s="47"/>
      <c r="F17" s="50" t="s">
        <v>1906</v>
      </c>
    </row>
    <row r="18" spans="1:8" ht="16.2">
      <c r="A18" s="47" t="s">
        <v>1724</v>
      </c>
      <c r="B18" s="64">
        <v>2895117018.2600002</v>
      </c>
      <c r="C18" s="66">
        <v>17000000000</v>
      </c>
      <c r="D18" s="67">
        <v>11681188275</v>
      </c>
      <c r="E18" s="47"/>
      <c r="F18" s="50" t="s">
        <v>1907</v>
      </c>
    </row>
    <row r="19" spans="1:8" ht="16.2">
      <c r="A19" s="47" t="s">
        <v>1725</v>
      </c>
      <c r="B19" s="68">
        <v>2939295677.4299998</v>
      </c>
      <c r="C19" s="66">
        <f>IGRnew</f>
        <v>6580448886</v>
      </c>
      <c r="D19" s="67">
        <v>6580448886</v>
      </c>
      <c r="E19" s="47"/>
      <c r="F19" s="50" t="s">
        <v>1908</v>
      </c>
    </row>
    <row r="20" spans="1:8" ht="16.2">
      <c r="A20" s="47" t="s">
        <v>1726</v>
      </c>
      <c r="B20" s="64">
        <v>881673700</v>
      </c>
      <c r="C20" s="66">
        <v>9936795626</v>
      </c>
      <c r="D20" s="67">
        <v>9936795626</v>
      </c>
      <c r="E20" s="47"/>
      <c r="F20" s="50" t="s">
        <v>1909</v>
      </c>
    </row>
    <row r="21" spans="1:8" ht="32.4">
      <c r="A21" s="47" t="s">
        <v>1727</v>
      </c>
      <c r="B21" s="69"/>
      <c r="C21" s="66">
        <v>12452363364</v>
      </c>
      <c r="D21" s="67">
        <v>12452363364</v>
      </c>
      <c r="E21" s="47"/>
      <c r="F21" s="50" t="s">
        <v>1910</v>
      </c>
      <c r="H21" t="s">
        <v>1742</v>
      </c>
    </row>
    <row r="22" spans="1:8" ht="32.4">
      <c r="A22" s="47" t="s">
        <v>1740</v>
      </c>
      <c r="B22" s="70">
        <v>0</v>
      </c>
      <c r="C22" s="66">
        <v>0</v>
      </c>
      <c r="D22" s="67">
        <v>5500000000</v>
      </c>
      <c r="E22" s="47"/>
      <c r="F22" s="50" t="s">
        <v>1911</v>
      </c>
    </row>
    <row r="23" spans="1:8" ht="16.2">
      <c r="A23" s="125" t="s">
        <v>1861</v>
      </c>
      <c r="B23" s="131">
        <f>SUM(B24+B29)</f>
        <v>15036143235.73</v>
      </c>
      <c r="C23" s="131">
        <f t="shared" ref="C23:E23" si="1">SUM(C24+C29)</f>
        <v>215823576810</v>
      </c>
      <c r="D23" s="131">
        <f t="shared" si="1"/>
        <v>172387990594.90002</v>
      </c>
      <c r="E23" s="131">
        <f t="shared" si="1"/>
        <v>18103395633.099998</v>
      </c>
      <c r="F23" s="129" t="s">
        <v>1913</v>
      </c>
    </row>
    <row r="24" spans="1:8" ht="16.2">
      <c r="A24" s="130" t="s">
        <v>1863</v>
      </c>
      <c r="B24" s="131">
        <f>SUM(B25:B28)</f>
        <v>13876126253.309999</v>
      </c>
      <c r="C24" s="131">
        <f t="shared" ref="C24:E24" si="2">SUM(C25:C28)</f>
        <v>72338327981</v>
      </c>
      <c r="D24" s="131">
        <f t="shared" si="2"/>
        <v>71638327981</v>
      </c>
      <c r="E24" s="131">
        <f t="shared" si="2"/>
        <v>700000000</v>
      </c>
      <c r="F24" s="129" t="s">
        <v>1912</v>
      </c>
    </row>
    <row r="25" spans="1:8" ht="22.2" customHeight="1">
      <c r="A25" s="47" t="s">
        <v>1864</v>
      </c>
      <c r="B25" s="70">
        <v>5410269400.2200003</v>
      </c>
      <c r="C25" s="66">
        <v>31974686942</v>
      </c>
      <c r="D25" s="67">
        <v>31974686942</v>
      </c>
      <c r="E25" s="47"/>
      <c r="F25" s="50" t="s">
        <v>1914</v>
      </c>
    </row>
    <row r="26" spans="1:8" ht="16.2">
      <c r="A26" s="47" t="s">
        <v>1865</v>
      </c>
      <c r="B26" s="71">
        <v>5566236234.0299997</v>
      </c>
      <c r="C26" s="66">
        <f>Overheadcost2019</f>
        <v>28512819719</v>
      </c>
      <c r="D26" s="67">
        <v>27812819719</v>
      </c>
      <c r="E26" s="70">
        <v>700000000</v>
      </c>
      <c r="F26" s="50" t="s">
        <v>1915</v>
      </c>
    </row>
    <row r="27" spans="1:8" ht="48.6">
      <c r="A27" s="47" t="s">
        <v>1882</v>
      </c>
      <c r="B27" s="68">
        <v>1728889027.3299999</v>
      </c>
      <c r="C27" s="66">
        <v>7229149928</v>
      </c>
      <c r="D27" s="66">
        <v>7229149928</v>
      </c>
      <c r="E27" s="70">
        <v>0</v>
      </c>
      <c r="F27" s="50" t="s">
        <v>1916</v>
      </c>
    </row>
    <row r="28" spans="1:8" ht="48.6">
      <c r="A28" s="47" t="s">
        <v>1866</v>
      </c>
      <c r="B28" s="70">
        <v>1170731591.73</v>
      </c>
      <c r="C28" s="66">
        <v>4621671392</v>
      </c>
      <c r="D28" s="67">
        <v>4621671392</v>
      </c>
      <c r="E28" s="70">
        <v>0</v>
      </c>
      <c r="F28" s="50" t="s">
        <v>1917</v>
      </c>
    </row>
    <row r="29" spans="1:8" ht="16.2">
      <c r="A29" s="130" t="s">
        <v>1867</v>
      </c>
      <c r="B29" s="131">
        <f>SUM(B30:B33)</f>
        <v>1160016982.4200001</v>
      </c>
      <c r="C29" s="131">
        <f t="shared" ref="C29:D29" si="3">SUM(C30:C33)</f>
        <v>143485248829</v>
      </c>
      <c r="D29" s="131">
        <f t="shared" si="3"/>
        <v>100749662613.90001</v>
      </c>
      <c r="E29" s="131">
        <f>SUM(E30:E33)</f>
        <v>17403395633.099998</v>
      </c>
      <c r="F29" s="129" t="s">
        <v>1918</v>
      </c>
    </row>
    <row r="30" spans="1:8" ht="16.2">
      <c r="A30" s="47" t="s">
        <v>1868</v>
      </c>
      <c r="B30" s="72">
        <v>928004748.41999996</v>
      </c>
      <c r="C30" s="66">
        <v>97453399124</v>
      </c>
      <c r="D30" s="40">
        <v>68156326403</v>
      </c>
      <c r="E30" s="70">
        <v>6480537994.6000004</v>
      </c>
      <c r="F30" s="50" t="s">
        <v>1919</v>
      </c>
    </row>
    <row r="31" spans="1:8" ht="16.2">
      <c r="A31" s="47" t="s">
        <v>1869</v>
      </c>
      <c r="B31" s="70">
        <v>213350000</v>
      </c>
      <c r="C31" s="66">
        <v>27156390412</v>
      </c>
      <c r="D31" s="40">
        <v>19680714440.299999</v>
      </c>
      <c r="E31" s="70">
        <v>8563416110.5</v>
      </c>
      <c r="F31" s="50" t="s">
        <v>1920</v>
      </c>
    </row>
    <row r="32" spans="1:8" ht="16.2">
      <c r="A32" s="47" t="s">
        <v>1870</v>
      </c>
      <c r="B32" s="72">
        <v>18662234</v>
      </c>
      <c r="C32" s="66">
        <v>7788365598</v>
      </c>
      <c r="D32" s="40">
        <v>5145656184.1000004</v>
      </c>
      <c r="E32" s="70">
        <v>2016441528</v>
      </c>
      <c r="F32" s="50" t="s">
        <v>1921</v>
      </c>
    </row>
    <row r="33" spans="1:6" ht="16.2">
      <c r="A33" s="47" t="s">
        <v>1871</v>
      </c>
      <c r="B33" s="72">
        <v>0</v>
      </c>
      <c r="C33" s="66">
        <v>11087093695</v>
      </c>
      <c r="D33" s="40">
        <v>7766965586.5</v>
      </c>
      <c r="E33" s="70">
        <v>343000000</v>
      </c>
      <c r="F33" s="50" t="s">
        <v>1922</v>
      </c>
    </row>
    <row r="34" spans="1:6" ht="16.2">
      <c r="A34" s="125" t="s">
        <v>1872</v>
      </c>
      <c r="B34" s="131">
        <f>SUM(B12+B13)-SUM(B23)</f>
        <v>1303573640.2300014</v>
      </c>
      <c r="C34" s="131">
        <f t="shared" ref="C34:D34" si="4">SUM(C12+C13)-SUM(C23)</f>
        <v>-84853968934</v>
      </c>
      <c r="D34" s="131">
        <f t="shared" si="4"/>
        <v>-92535948689.470032</v>
      </c>
      <c r="E34" s="131">
        <v>0</v>
      </c>
      <c r="F34" s="129" t="s">
        <v>1889</v>
      </c>
    </row>
    <row r="35" spans="1:6" ht="16.2">
      <c r="A35" s="125" t="s">
        <v>1873</v>
      </c>
      <c r="B35" s="132">
        <f>SUM(B36:B37)</f>
        <v>0</v>
      </c>
      <c r="C35" s="132">
        <f t="shared" ref="C35:E35" si="5">SUM(C36:C37)</f>
        <v>84853968934</v>
      </c>
      <c r="D35" s="132">
        <f t="shared" si="5"/>
        <v>92535948689.470001</v>
      </c>
      <c r="E35" s="133">
        <f t="shared" si="5"/>
        <v>0</v>
      </c>
      <c r="F35" s="129" t="s">
        <v>1890</v>
      </c>
    </row>
    <row r="36" spans="1:6" ht="16.2">
      <c r="A36" s="47" t="s">
        <v>1722</v>
      </c>
      <c r="B36" s="47"/>
      <c r="C36" s="66">
        <v>77500000000</v>
      </c>
      <c r="D36" s="67">
        <v>85181979755.470001</v>
      </c>
      <c r="E36" s="47"/>
      <c r="F36" s="50" t="s">
        <v>1890</v>
      </c>
    </row>
    <row r="37" spans="1:6" ht="16.2">
      <c r="A37" s="47" t="s">
        <v>1729</v>
      </c>
      <c r="B37" s="47"/>
      <c r="C37" s="66">
        <v>7353968934</v>
      </c>
      <c r="D37" s="67">
        <v>7353968934</v>
      </c>
      <c r="E37" s="47"/>
      <c r="F37" s="50" t="s">
        <v>1891</v>
      </c>
    </row>
    <row r="38" spans="1:6" ht="16.2">
      <c r="A38" s="125" t="s">
        <v>1874</v>
      </c>
      <c r="B38" s="131">
        <f>(-(B35+B34))</f>
        <v>-1303573640.2300014</v>
      </c>
      <c r="C38" s="128">
        <f t="shared" ref="C38:E38" si="6">(-(C35+C34))</f>
        <v>0</v>
      </c>
      <c r="D38" s="128">
        <f t="shared" si="6"/>
        <v>3.0517578125E-5</v>
      </c>
      <c r="E38" s="128">
        <f t="shared" si="6"/>
        <v>0</v>
      </c>
      <c r="F38" s="129" t="s">
        <v>1890</v>
      </c>
    </row>
    <row r="39" spans="1:6" ht="16.2">
      <c r="A39" s="125" t="s">
        <v>1875</v>
      </c>
      <c r="B39" s="134"/>
      <c r="C39" s="135"/>
      <c r="D39" s="135"/>
      <c r="E39" s="134"/>
      <c r="F39" s="136"/>
    </row>
    <row r="40" spans="1:6" ht="32.4">
      <c r="A40" s="47" t="s">
        <v>1876</v>
      </c>
      <c r="B40" s="47"/>
      <c r="C40" s="73"/>
      <c r="D40" s="73"/>
      <c r="E40" s="74">
        <v>0.11</v>
      </c>
      <c r="F40" s="5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37" top="0.75" bottom="0.75" header="0.3" footer="0.3"/>
  <pageSetup paperSize="9" scale="85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J6" sqref="J6"/>
    </sheetView>
  </sheetViews>
  <sheetFormatPr defaultRowHeight="14.4"/>
  <cols>
    <col min="10" max="11" width="15.88671875" customWidth="1"/>
    <col min="12" max="12" width="18.88671875" customWidth="1"/>
    <col min="13" max="13" width="15.21875" customWidth="1"/>
  </cols>
  <sheetData>
    <row r="1" spans="1:13" ht="22.2">
      <c r="A1" s="116" t="s">
        <v>1851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6.2">
      <c r="A2" s="117" t="s">
        <v>1897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7.399999999999999">
      <c r="A3" s="75"/>
      <c r="B3" s="75"/>
      <c r="C3" s="76"/>
      <c r="D3" s="76"/>
      <c r="E3" s="76"/>
      <c r="F3" s="75"/>
      <c r="G3" s="75"/>
      <c r="H3" s="75"/>
      <c r="I3" s="75"/>
      <c r="J3" s="77" t="s">
        <v>1834</v>
      </c>
      <c r="K3" s="77" t="s">
        <v>1850</v>
      </c>
      <c r="L3" s="77" t="s">
        <v>1902</v>
      </c>
      <c r="M3" s="77" t="s">
        <v>1835</v>
      </c>
    </row>
    <row r="4" spans="1:13" ht="17.399999999999999">
      <c r="A4" s="78" t="s">
        <v>1836</v>
      </c>
      <c r="B4" s="78"/>
      <c r="C4" s="76"/>
      <c r="D4" s="76"/>
      <c r="E4" s="75" t="s">
        <v>1837</v>
      </c>
      <c r="F4" s="75"/>
      <c r="G4" s="75"/>
      <c r="H4" s="75"/>
      <c r="I4" s="75"/>
      <c r="J4" s="77" t="s">
        <v>1838</v>
      </c>
      <c r="K4" s="77" t="s">
        <v>1839</v>
      </c>
      <c r="L4" s="77"/>
      <c r="M4" s="77" t="s">
        <v>1840</v>
      </c>
    </row>
    <row r="5" spans="1:13" ht="17.399999999999999">
      <c r="A5" s="118" t="s">
        <v>1841</v>
      </c>
      <c r="B5" s="118"/>
      <c r="C5" s="76"/>
      <c r="D5" s="76"/>
      <c r="E5" s="76"/>
      <c r="F5" s="75"/>
      <c r="G5" s="75"/>
      <c r="H5" s="75"/>
      <c r="I5" s="75"/>
      <c r="J5" s="79">
        <v>2020</v>
      </c>
      <c r="K5" s="79">
        <v>2020</v>
      </c>
      <c r="L5" s="79">
        <v>2020</v>
      </c>
      <c r="M5" s="79">
        <v>2020</v>
      </c>
    </row>
    <row r="6" spans="1:13" ht="18">
      <c r="A6" s="80"/>
      <c r="B6" s="80"/>
      <c r="C6" s="81"/>
      <c r="D6" s="81"/>
      <c r="E6" s="81"/>
      <c r="F6" s="82"/>
      <c r="G6" s="82"/>
      <c r="H6" s="82"/>
      <c r="I6" s="82"/>
      <c r="J6" s="83" t="s">
        <v>1583</v>
      </c>
      <c r="K6" s="84" t="s">
        <v>1583</v>
      </c>
      <c r="L6" s="84" t="s">
        <v>1583</v>
      </c>
      <c r="M6" s="84" t="s">
        <v>1583</v>
      </c>
    </row>
    <row r="7" spans="1:13" ht="16.2">
      <c r="A7" s="119" t="s">
        <v>1843</v>
      </c>
      <c r="B7" s="120"/>
      <c r="C7" s="85" t="s">
        <v>1844</v>
      </c>
      <c r="D7" s="86"/>
      <c r="E7" s="86"/>
      <c r="F7" s="86"/>
      <c r="G7" s="87"/>
      <c r="H7" s="86"/>
      <c r="I7" s="86"/>
      <c r="J7" s="88"/>
      <c r="K7" s="88"/>
      <c r="L7" s="89"/>
      <c r="M7" s="90"/>
    </row>
    <row r="8" spans="1:13" ht="16.2">
      <c r="A8" s="91"/>
      <c r="B8" s="92">
        <v>2202</v>
      </c>
      <c r="C8" s="93" t="s">
        <v>1728</v>
      </c>
      <c r="D8" s="86"/>
      <c r="E8" s="86"/>
      <c r="F8" s="86"/>
      <c r="G8" s="86" t="s">
        <v>1842</v>
      </c>
      <c r="H8" s="86" t="s">
        <v>1842</v>
      </c>
      <c r="I8" s="86" t="s">
        <v>1842</v>
      </c>
      <c r="J8" s="88">
        <v>500000000</v>
      </c>
      <c r="K8" s="88">
        <v>0</v>
      </c>
      <c r="L8" s="89">
        <v>450000000</v>
      </c>
      <c r="M8" s="90">
        <v>50000000</v>
      </c>
    </row>
    <row r="9" spans="1:13" ht="16.2">
      <c r="A9" s="91"/>
      <c r="B9" s="91"/>
      <c r="C9" s="85" t="s">
        <v>1845</v>
      </c>
      <c r="D9" s="86"/>
      <c r="E9" s="86"/>
      <c r="F9" s="86"/>
      <c r="G9" s="86"/>
      <c r="H9" s="86"/>
      <c r="I9" s="86"/>
      <c r="J9" s="88">
        <f>SUM(J8:J8)</f>
        <v>500000000</v>
      </c>
      <c r="K9" s="88">
        <f>SUM(K8:K8)</f>
        <v>0</v>
      </c>
      <c r="L9" s="89">
        <f>SUM(L8:L8)</f>
        <v>450000000</v>
      </c>
      <c r="M9" s="90">
        <f>SUM(M8:M8)</f>
        <v>50000000</v>
      </c>
    </row>
    <row r="10" spans="1:13" ht="16.2">
      <c r="A10" s="119" t="s">
        <v>1846</v>
      </c>
      <c r="B10" s="120"/>
      <c r="C10" s="85" t="s">
        <v>1847</v>
      </c>
      <c r="D10" s="86"/>
      <c r="E10" s="86"/>
      <c r="F10" s="86"/>
      <c r="G10" s="87"/>
      <c r="H10" s="86"/>
      <c r="I10" s="86"/>
      <c r="J10" s="88"/>
      <c r="K10" s="88"/>
      <c r="L10" s="89"/>
      <c r="M10" s="90"/>
    </row>
    <row r="11" spans="1:13" ht="16.2">
      <c r="A11" s="91"/>
      <c r="B11" s="92">
        <v>2202</v>
      </c>
      <c r="C11" s="93" t="s">
        <v>1728</v>
      </c>
      <c r="D11" s="86"/>
      <c r="E11" s="86"/>
      <c r="F11" s="86"/>
      <c r="G11" s="86" t="s">
        <v>1842</v>
      </c>
      <c r="H11" s="86" t="s">
        <v>1842</v>
      </c>
      <c r="I11" s="86" t="s">
        <v>1842</v>
      </c>
      <c r="J11" s="88">
        <v>550000000</v>
      </c>
      <c r="K11" s="88">
        <v>0</v>
      </c>
      <c r="L11" s="89">
        <v>250000000</v>
      </c>
      <c r="M11" s="90">
        <v>300000000</v>
      </c>
    </row>
    <row r="12" spans="1:13" ht="16.2">
      <c r="A12" s="91"/>
      <c r="B12" s="91"/>
      <c r="C12" s="85" t="s">
        <v>1848</v>
      </c>
      <c r="D12" s="86"/>
      <c r="E12" s="86"/>
      <c r="F12" s="86"/>
      <c r="G12" s="86"/>
      <c r="H12" s="86"/>
      <c r="I12" s="86"/>
      <c r="J12" s="88">
        <f>SUM(J11:J11)</f>
        <v>550000000</v>
      </c>
      <c r="K12" s="88">
        <f>SUM(K11:K11)</f>
        <v>0</v>
      </c>
      <c r="L12" s="89">
        <f>SUM(L11:L11)</f>
        <v>250000000</v>
      </c>
      <c r="M12" s="90">
        <f>SUM(M11:M11)</f>
        <v>300000000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M1"/>
    <mergeCell ref="A2:M2"/>
    <mergeCell ref="A5:B5"/>
    <mergeCell ref="A7:B7"/>
    <mergeCell ref="A10:B10"/>
  </mergeCells>
  <pageMargins left="0.7" right="0.17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72"/>
  <sheetViews>
    <sheetView tabSelected="1" zoomScale="83" zoomScaleNormal="83" workbookViewId="0">
      <selection activeCell="B5" sqref="B5"/>
    </sheetView>
  </sheetViews>
  <sheetFormatPr defaultRowHeight="14.4"/>
  <cols>
    <col min="1" max="1" width="29.109375" customWidth="1"/>
    <col min="2" max="2" width="98" customWidth="1"/>
    <col min="3" max="3" width="24.77734375" customWidth="1"/>
    <col min="4" max="4" width="28" customWidth="1"/>
    <col min="5" max="5" width="26.44140625" customWidth="1"/>
    <col min="6" max="6" width="30.33203125" customWidth="1"/>
    <col min="7" max="7" width="21" customWidth="1"/>
  </cols>
  <sheetData>
    <row r="1" spans="1:21" ht="24.6">
      <c r="A1" s="158" t="s">
        <v>1852</v>
      </c>
      <c r="B1" s="158"/>
      <c r="C1" s="158"/>
      <c r="D1" s="158"/>
      <c r="E1" s="158"/>
      <c r="F1" s="15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22.2">
      <c r="A2" s="159" t="s">
        <v>1832</v>
      </c>
      <c r="B2" s="159"/>
      <c r="C2" s="159"/>
      <c r="D2" s="159"/>
      <c r="E2" s="159"/>
      <c r="F2" s="159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9.6" customHeight="1">
      <c r="A3" s="160"/>
      <c r="B3" s="160"/>
      <c r="C3" s="160"/>
      <c r="D3" s="160"/>
      <c r="E3" s="160"/>
      <c r="F3" s="161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51" customHeight="1">
      <c r="A4" s="137" t="s">
        <v>1739</v>
      </c>
      <c r="B4" s="138" t="s">
        <v>672</v>
      </c>
      <c r="C4" s="139" t="s">
        <v>1752</v>
      </c>
      <c r="D4" s="140" t="s">
        <v>1753</v>
      </c>
      <c r="E4" s="141" t="s">
        <v>1898</v>
      </c>
      <c r="F4" s="142" t="s">
        <v>1854</v>
      </c>
    </row>
    <row r="5" spans="1:21" ht="15.6">
      <c r="A5" s="143"/>
      <c r="B5" s="144"/>
      <c r="C5" s="145" t="s">
        <v>1583</v>
      </c>
      <c r="D5" s="146" t="s">
        <v>1583</v>
      </c>
      <c r="E5" s="145" t="s">
        <v>1583</v>
      </c>
      <c r="F5" s="147"/>
    </row>
    <row r="6" spans="1:21" ht="25.8" customHeight="1">
      <c r="A6" s="148" t="s">
        <v>1584</v>
      </c>
      <c r="B6" s="149" t="s">
        <v>1585</v>
      </c>
      <c r="C6" s="150"/>
      <c r="D6" s="151"/>
      <c r="E6" s="152"/>
      <c r="F6" s="147"/>
      <c r="G6" s="27"/>
    </row>
    <row r="7" spans="1:21" ht="17.399999999999999">
      <c r="A7" s="153" t="s">
        <v>1586</v>
      </c>
      <c r="B7" s="154" t="s">
        <v>1587</v>
      </c>
      <c r="C7" s="150">
        <f>SUM(C38:C44)</f>
        <v>8265219638</v>
      </c>
      <c r="D7" s="155">
        <f>SUM(D38:D44)</f>
        <v>8428293746.6000013</v>
      </c>
      <c r="E7" s="156">
        <f>SUM(D7-C7)</f>
        <v>163074108.60000134</v>
      </c>
      <c r="F7" s="147"/>
      <c r="G7" s="27"/>
    </row>
    <row r="8" spans="1:21" ht="17.399999999999999">
      <c r="A8" s="154"/>
      <c r="B8" s="154" t="s">
        <v>1588</v>
      </c>
      <c r="C8" s="150">
        <f>SUM(C48:C49,C55:C56)</f>
        <v>1149683347</v>
      </c>
      <c r="D8" s="155">
        <f>SUM(D48:D49,D55:D56)</f>
        <v>804778342.89999998</v>
      </c>
      <c r="E8" s="156">
        <f>SUM(D8-C8)</f>
        <v>-344905004.10000002</v>
      </c>
      <c r="F8" s="147"/>
      <c r="G8" s="27"/>
    </row>
    <row r="9" spans="1:21" ht="17.399999999999999">
      <c r="A9" s="154"/>
      <c r="B9" s="154" t="s">
        <v>1589</v>
      </c>
      <c r="C9" s="150">
        <f>SUM(C58:C60)</f>
        <v>5639266757</v>
      </c>
      <c r="D9" s="155">
        <f>SUM(D58:D60)</f>
        <v>3857486729.9000001</v>
      </c>
      <c r="E9" s="156">
        <f t="shared" ref="E9:E72" si="0">SUM(D9-C9)</f>
        <v>-1781780027.0999999</v>
      </c>
      <c r="F9" s="147"/>
      <c r="G9" s="32"/>
    </row>
    <row r="10" spans="1:21" ht="17.399999999999999">
      <c r="A10" s="154"/>
      <c r="B10" s="154" t="s">
        <v>1590</v>
      </c>
      <c r="C10" s="150">
        <f>SUM(C50:C54,C57)</f>
        <v>76934669770</v>
      </c>
      <c r="D10" s="155">
        <f>SUM(D50:D54,D57)</f>
        <v>40075575855.199997</v>
      </c>
      <c r="E10" s="156">
        <f t="shared" si="0"/>
        <v>-36859093914.800003</v>
      </c>
      <c r="F10" s="147"/>
    </row>
    <row r="11" spans="1:21" ht="17.399999999999999">
      <c r="A11" s="154"/>
      <c r="B11" s="154" t="s">
        <v>1591</v>
      </c>
      <c r="C11" s="150">
        <f>SUM(C45:C47,C61)</f>
        <v>4061559612</v>
      </c>
      <c r="D11" s="155">
        <f>SUM(D45:D47,D61)</f>
        <v>14008091728.4</v>
      </c>
      <c r="E11" s="156">
        <v>2146532117</v>
      </c>
      <c r="F11" s="147"/>
    </row>
    <row r="12" spans="1:21" ht="17.399999999999999">
      <c r="A12" s="154"/>
      <c r="B12" s="154" t="s">
        <v>1592</v>
      </c>
      <c r="C12" s="150">
        <f>C62</f>
        <v>1403000000</v>
      </c>
      <c r="D12" s="155">
        <f>D62</f>
        <v>982100000</v>
      </c>
      <c r="E12" s="156">
        <f t="shared" si="0"/>
        <v>-420900000</v>
      </c>
      <c r="F12" s="147"/>
    </row>
    <row r="13" spans="1:21" ht="17.399999999999999">
      <c r="A13" s="154"/>
      <c r="B13" s="157" t="s">
        <v>1593</v>
      </c>
      <c r="C13" s="150">
        <f>SUM(C7:C12)</f>
        <v>97453399124</v>
      </c>
      <c r="D13" s="155">
        <f>SUM(D7:D12)</f>
        <v>68156326403</v>
      </c>
      <c r="E13" s="156">
        <v>-29297072721</v>
      </c>
      <c r="F13" s="147"/>
    </row>
    <row r="14" spans="1:21" ht="17.399999999999999">
      <c r="A14" s="154"/>
      <c r="B14" s="154"/>
      <c r="C14" s="150"/>
      <c r="D14" s="151"/>
      <c r="E14" s="156"/>
      <c r="F14" s="147"/>
    </row>
    <row r="15" spans="1:21" ht="17.399999999999999">
      <c r="A15" s="154"/>
      <c r="B15" s="149" t="s">
        <v>1594</v>
      </c>
      <c r="C15" s="150"/>
      <c r="D15" s="151"/>
      <c r="E15" s="156"/>
      <c r="F15" s="147"/>
    </row>
    <row r="16" spans="1:21" ht="17.399999999999999">
      <c r="A16" s="154"/>
      <c r="B16" s="154" t="s">
        <v>2</v>
      </c>
      <c r="C16" s="150">
        <f>C77</f>
        <v>10524636060</v>
      </c>
      <c r="D16" s="155">
        <f t="shared" ref="D16" si="1">D77</f>
        <v>6848855242</v>
      </c>
      <c r="E16" s="156">
        <f t="shared" si="0"/>
        <v>-3675780818</v>
      </c>
      <c r="F16" s="147"/>
    </row>
    <row r="17" spans="1:6" ht="17.399999999999999">
      <c r="A17" s="154"/>
      <c r="B17" s="154" t="s">
        <v>1595</v>
      </c>
      <c r="C17" s="150">
        <f>C85</f>
        <v>14904828561</v>
      </c>
      <c r="D17" s="155">
        <f t="shared" ref="D17" si="2">D85</f>
        <v>11705638814.599998</v>
      </c>
      <c r="E17" s="156">
        <f t="shared" si="0"/>
        <v>-3199189746.4000015</v>
      </c>
      <c r="F17" s="147"/>
    </row>
    <row r="18" spans="1:6" ht="17.399999999999999">
      <c r="A18" s="154"/>
      <c r="B18" s="154" t="s">
        <v>1596</v>
      </c>
      <c r="C18" s="150">
        <f>C90</f>
        <v>1726925791</v>
      </c>
      <c r="D18" s="155">
        <f t="shared" ref="D18" si="3">D90</f>
        <v>1126220383.7</v>
      </c>
      <c r="E18" s="156">
        <f t="shared" si="0"/>
        <v>-600705407.29999995</v>
      </c>
      <c r="F18" s="147"/>
    </row>
    <row r="19" spans="1:6" ht="17.399999999999999">
      <c r="A19" s="154"/>
      <c r="B19" s="157" t="s">
        <v>1597</v>
      </c>
      <c r="C19" s="150">
        <f>SUM(C16:C18)</f>
        <v>27156390412</v>
      </c>
      <c r="D19" s="155">
        <f t="shared" ref="D19" si="4">SUM(D16:D18)</f>
        <v>19680714440.299999</v>
      </c>
      <c r="E19" s="156">
        <f t="shared" si="0"/>
        <v>-7475675971.7000008</v>
      </c>
      <c r="F19" s="147"/>
    </row>
    <row r="20" spans="1:6" ht="17.399999999999999">
      <c r="A20" s="154"/>
      <c r="B20" s="154"/>
      <c r="C20" s="150"/>
      <c r="D20" s="155"/>
      <c r="E20" s="156"/>
      <c r="F20" s="147"/>
    </row>
    <row r="21" spans="1:6" ht="17.399999999999999">
      <c r="A21" s="154"/>
      <c r="B21" s="149" t="s">
        <v>1598</v>
      </c>
      <c r="C21" s="150"/>
      <c r="D21" s="155"/>
      <c r="E21" s="156"/>
      <c r="F21" s="147"/>
    </row>
    <row r="22" spans="1:6" ht="17.399999999999999">
      <c r="A22" s="154"/>
      <c r="B22" s="154" t="s">
        <v>1599</v>
      </c>
      <c r="C22" s="150">
        <f>C94</f>
        <v>935000000</v>
      </c>
      <c r="D22" s="155">
        <f t="shared" ref="D22" si="5">D94</f>
        <v>654500000</v>
      </c>
      <c r="E22" s="156">
        <f t="shared" si="0"/>
        <v>-280500000</v>
      </c>
      <c r="F22" s="147"/>
    </row>
    <row r="23" spans="1:6" ht="17.399999999999999">
      <c r="A23" s="154"/>
      <c r="B23" s="154" t="s">
        <v>1</v>
      </c>
      <c r="C23" s="150">
        <f>C95</f>
        <v>3812025528</v>
      </c>
      <c r="D23" s="155">
        <f t="shared" ref="D23" si="6">D95</f>
        <v>2523525528</v>
      </c>
      <c r="E23" s="156">
        <f t="shared" si="0"/>
        <v>-1288500000</v>
      </c>
      <c r="F23" s="147"/>
    </row>
    <row r="24" spans="1:6" ht="17.399999999999999">
      <c r="A24" s="154"/>
      <c r="B24" s="154" t="s">
        <v>1600</v>
      </c>
      <c r="C24" s="150">
        <f>SUM(C97:C99)</f>
        <v>2841340070</v>
      </c>
      <c r="D24" s="155">
        <f t="shared" ref="D24" si="7">SUM(D97:D99)</f>
        <v>1827630656.1000001</v>
      </c>
      <c r="E24" s="156">
        <f t="shared" si="0"/>
        <v>-1013709413.8999999</v>
      </c>
      <c r="F24" s="147"/>
    </row>
    <row r="25" spans="1:6" ht="17.399999999999999">
      <c r="A25" s="154"/>
      <c r="B25" s="154" t="s">
        <v>1601</v>
      </c>
      <c r="C25" s="150">
        <f>C100</f>
        <v>200000000</v>
      </c>
      <c r="D25" s="155">
        <f t="shared" ref="D25" si="8">D100</f>
        <v>140000000</v>
      </c>
      <c r="E25" s="156">
        <f t="shared" si="0"/>
        <v>-60000000</v>
      </c>
      <c r="F25" s="147"/>
    </row>
    <row r="26" spans="1:6" ht="17.399999999999999">
      <c r="A26" s="154"/>
      <c r="B26" s="157" t="s">
        <v>1602</v>
      </c>
      <c r="C26" s="150">
        <f>SUM(C22:C25)</f>
        <v>7788365598</v>
      </c>
      <c r="D26" s="155">
        <f t="shared" ref="D26" si="9">SUM(D22:D25)</f>
        <v>5145656184.1000004</v>
      </c>
      <c r="E26" s="156">
        <f t="shared" si="0"/>
        <v>-2642709413.8999996</v>
      </c>
      <c r="F26" s="147"/>
    </row>
    <row r="27" spans="1:6" ht="17.399999999999999">
      <c r="A27" s="154"/>
      <c r="B27" s="154"/>
      <c r="C27" s="150"/>
      <c r="D27" s="155"/>
      <c r="E27" s="156"/>
      <c r="F27" s="147"/>
    </row>
    <row r="28" spans="1:6" ht="17.399999999999999">
      <c r="A28" s="154"/>
      <c r="B28" s="149" t="s">
        <v>1603</v>
      </c>
      <c r="C28" s="150"/>
      <c r="D28" s="155"/>
      <c r="E28" s="156"/>
      <c r="F28" s="147"/>
    </row>
    <row r="29" spans="1:6" ht="17.399999999999999">
      <c r="A29" s="154"/>
      <c r="B29" s="154" t="s">
        <v>1604</v>
      </c>
      <c r="C29" s="150">
        <f>C119</f>
        <v>3860424212</v>
      </c>
      <c r="D29" s="155">
        <f t="shared" ref="D29" si="10">D119</f>
        <v>2702296948.4000001</v>
      </c>
      <c r="E29" s="156">
        <f t="shared" si="0"/>
        <v>-1158127263.5999999</v>
      </c>
      <c r="F29" s="147"/>
    </row>
    <row r="30" spans="1:6" ht="17.399999999999999">
      <c r="A30" s="154"/>
      <c r="B30" s="154" t="s">
        <v>1605</v>
      </c>
      <c r="C30" s="150">
        <f>C128</f>
        <v>2923734973</v>
      </c>
      <c r="D30" s="155">
        <f t="shared" ref="D30" si="11">D128</f>
        <v>2052614481.0999999</v>
      </c>
      <c r="E30" s="156">
        <f t="shared" si="0"/>
        <v>-871120491.9000001</v>
      </c>
      <c r="F30" s="147"/>
    </row>
    <row r="31" spans="1:6" ht="17.399999999999999">
      <c r="A31" s="154"/>
      <c r="B31" s="154" t="s">
        <v>1606</v>
      </c>
      <c r="C31" s="150">
        <f>C135</f>
        <v>2492886844</v>
      </c>
      <c r="D31" s="155">
        <f t="shared" ref="D31" si="12">D135</f>
        <v>1745020790.8</v>
      </c>
      <c r="E31" s="156">
        <f t="shared" si="0"/>
        <v>-747866053.20000005</v>
      </c>
      <c r="F31" s="147"/>
    </row>
    <row r="32" spans="1:6" ht="17.399999999999999">
      <c r="A32" s="154"/>
      <c r="B32" s="154" t="s">
        <v>1607</v>
      </c>
      <c r="C32" s="150">
        <f>C139</f>
        <v>1810047666</v>
      </c>
      <c r="D32" s="155">
        <f t="shared" ref="D32" si="13">D139</f>
        <v>1267033366.2</v>
      </c>
      <c r="E32" s="156">
        <f t="shared" si="0"/>
        <v>-543014299.79999995</v>
      </c>
      <c r="F32" s="147"/>
    </row>
    <row r="33" spans="1:6" ht="17.399999999999999">
      <c r="A33" s="154"/>
      <c r="B33" s="157" t="s">
        <v>1608</v>
      </c>
      <c r="C33" s="150">
        <f>SUM(C29:C32)</f>
        <v>11087093695</v>
      </c>
      <c r="D33" s="155">
        <f t="shared" ref="D33" si="14">SUM(D29:D32)</f>
        <v>7766965586.5</v>
      </c>
      <c r="E33" s="156">
        <f t="shared" si="0"/>
        <v>-3320128108.5</v>
      </c>
      <c r="F33" s="147"/>
    </row>
    <row r="34" spans="1:6" ht="17.399999999999999">
      <c r="A34" s="154"/>
      <c r="B34" s="157" t="s">
        <v>1609</v>
      </c>
      <c r="C34" s="150">
        <f>SUM(C13+C19+C26+C33)</f>
        <v>143485248829</v>
      </c>
      <c r="D34" s="155">
        <f>SUM(D13+D19+D26+D33)</f>
        <v>100749662613.90001</v>
      </c>
      <c r="E34" s="156">
        <v>-42735586215.099998</v>
      </c>
      <c r="F34" s="147"/>
    </row>
    <row r="35" spans="1:6" ht="17.399999999999999">
      <c r="A35" s="98"/>
      <c r="B35" s="98"/>
      <c r="C35" s="95"/>
      <c r="D35" s="99"/>
      <c r="E35" s="100"/>
      <c r="F35" s="94"/>
    </row>
    <row r="36" spans="1:6" ht="20.399999999999999">
      <c r="A36" s="101" t="s">
        <v>1610</v>
      </c>
      <c r="B36" s="102"/>
      <c r="C36" s="103"/>
      <c r="D36" s="104"/>
      <c r="E36" s="100"/>
      <c r="F36" s="94"/>
    </row>
    <row r="37" spans="1:6" ht="17.399999999999999">
      <c r="A37" s="102"/>
      <c r="B37" s="105" t="s">
        <v>1585</v>
      </c>
      <c r="C37" s="103"/>
      <c r="D37" s="104"/>
      <c r="E37" s="100"/>
      <c r="F37" s="94"/>
    </row>
    <row r="38" spans="1:6" ht="17.399999999999999">
      <c r="A38" s="106" t="s">
        <v>1611</v>
      </c>
      <c r="B38" s="102" t="s">
        <v>1612</v>
      </c>
      <c r="C38" s="103">
        <f>C193</f>
        <v>5690180581</v>
      </c>
      <c r="D38" s="104">
        <f t="shared" ref="D38" si="15">D193</f>
        <v>6625766406.7000008</v>
      </c>
      <c r="E38" s="100">
        <f t="shared" si="0"/>
        <v>935585825.70000076</v>
      </c>
      <c r="F38" s="94"/>
    </row>
    <row r="39" spans="1:6" ht="17.399999999999999">
      <c r="A39" s="106" t="s">
        <v>746</v>
      </c>
      <c r="B39" s="102" t="s">
        <v>1613</v>
      </c>
      <c r="C39" s="103">
        <f>C235</f>
        <v>200000000</v>
      </c>
      <c r="D39" s="104">
        <f t="shared" ref="D39" si="16">D235</f>
        <v>140000000</v>
      </c>
      <c r="E39" s="100">
        <f t="shared" si="0"/>
        <v>-60000000</v>
      </c>
      <c r="F39" s="94"/>
    </row>
    <row r="40" spans="1:6" ht="17.399999999999999">
      <c r="A40" s="106" t="s">
        <v>777</v>
      </c>
      <c r="B40" s="102" t="s">
        <v>1614</v>
      </c>
      <c r="C40" s="103">
        <f>C256</f>
        <v>0</v>
      </c>
      <c r="D40" s="104">
        <f t="shared" ref="D40" si="17">D256</f>
        <v>0</v>
      </c>
      <c r="E40" s="100">
        <f t="shared" si="0"/>
        <v>0</v>
      </c>
      <c r="F40" s="94"/>
    </row>
    <row r="41" spans="1:6" ht="17.399999999999999">
      <c r="A41" s="106" t="s">
        <v>725</v>
      </c>
      <c r="B41" s="102" t="s">
        <v>1615</v>
      </c>
      <c r="C41" s="103">
        <f>C201</f>
        <v>710229573</v>
      </c>
      <c r="D41" s="104">
        <f t="shared" ref="D41" si="18">D201</f>
        <v>497160701.10000002</v>
      </c>
      <c r="E41" s="100">
        <f t="shared" si="0"/>
        <v>-213068871.89999998</v>
      </c>
      <c r="F41" s="94"/>
    </row>
    <row r="42" spans="1:6" ht="17.399999999999999">
      <c r="A42" s="106" t="s">
        <v>779</v>
      </c>
      <c r="B42" s="102" t="s">
        <v>1616</v>
      </c>
      <c r="C42" s="103">
        <f>C265</f>
        <v>870139884</v>
      </c>
      <c r="D42" s="104">
        <f t="shared" ref="D42" si="19">D265</f>
        <v>609097918.79999995</v>
      </c>
      <c r="E42" s="100">
        <f t="shared" si="0"/>
        <v>-261041965.20000005</v>
      </c>
      <c r="F42" s="94"/>
    </row>
    <row r="43" spans="1:6" ht="17.399999999999999">
      <c r="A43" s="106" t="s">
        <v>760</v>
      </c>
      <c r="B43" s="102" t="s">
        <v>1617</v>
      </c>
      <c r="C43" s="103">
        <f>C253</f>
        <v>250000000</v>
      </c>
      <c r="D43" s="104">
        <f t="shared" ref="D43" si="20">D253</f>
        <v>175000000</v>
      </c>
      <c r="E43" s="100">
        <f t="shared" si="0"/>
        <v>-75000000</v>
      </c>
      <c r="F43" s="94"/>
    </row>
    <row r="44" spans="1:6" ht="17.399999999999999">
      <c r="A44" s="106" t="s">
        <v>723</v>
      </c>
      <c r="B44" s="102" t="s">
        <v>1618</v>
      </c>
      <c r="C44" s="103">
        <f>C196</f>
        <v>544669600</v>
      </c>
      <c r="D44" s="104">
        <f t="shared" ref="D44" si="21">D196</f>
        <v>381268720</v>
      </c>
      <c r="E44" s="100">
        <f t="shared" si="0"/>
        <v>-163400880</v>
      </c>
      <c r="F44" s="94"/>
    </row>
    <row r="45" spans="1:6" ht="17.399999999999999">
      <c r="A45" s="106" t="s">
        <v>1136</v>
      </c>
      <c r="B45" s="102" t="s">
        <v>1619</v>
      </c>
      <c r="C45" s="103">
        <f>C674</f>
        <v>3291000000</v>
      </c>
      <c r="D45" s="104">
        <f t="shared" ref="D45" si="22">D674</f>
        <v>13468700000</v>
      </c>
      <c r="E45" s="100">
        <v>10177700000</v>
      </c>
      <c r="F45" s="94"/>
    </row>
    <row r="46" spans="1:6" ht="17.399999999999999">
      <c r="A46" s="106" t="s">
        <v>1266</v>
      </c>
      <c r="B46" s="102" t="s">
        <v>1620</v>
      </c>
      <c r="C46" s="103">
        <f>C832</f>
        <v>205811107</v>
      </c>
      <c r="D46" s="104">
        <f t="shared" ref="D46" si="23">D832</f>
        <v>144067774.90000001</v>
      </c>
      <c r="E46" s="100">
        <f t="shared" si="0"/>
        <v>-61743332.099999994</v>
      </c>
      <c r="F46" s="94"/>
    </row>
    <row r="47" spans="1:6" ht="17.399999999999999">
      <c r="A47" s="106" t="s">
        <v>1621</v>
      </c>
      <c r="B47" s="102" t="s">
        <v>1622</v>
      </c>
      <c r="C47" s="103">
        <v>0</v>
      </c>
      <c r="D47" s="104">
        <v>0</v>
      </c>
      <c r="E47" s="100">
        <f t="shared" si="0"/>
        <v>0</v>
      </c>
      <c r="F47" s="94"/>
    </row>
    <row r="48" spans="1:6" ht="17.399999999999999">
      <c r="A48" s="106" t="s">
        <v>906</v>
      </c>
      <c r="B48" s="102" t="s">
        <v>1623</v>
      </c>
      <c r="C48" s="103">
        <f>C422</f>
        <v>84402613</v>
      </c>
      <c r="D48" s="104">
        <f t="shared" ref="D48" si="24">D422</f>
        <v>59081829.100000001</v>
      </c>
      <c r="E48" s="100">
        <f t="shared" si="0"/>
        <v>-25320783.899999999</v>
      </c>
      <c r="F48" s="94"/>
    </row>
    <row r="49" spans="1:6" ht="17.399999999999999">
      <c r="A49" s="106" t="s">
        <v>916</v>
      </c>
      <c r="B49" s="102" t="s">
        <v>1624</v>
      </c>
      <c r="C49" s="103">
        <f>C428</f>
        <v>149800567</v>
      </c>
      <c r="D49" s="104">
        <f t="shared" ref="D49" si="25">D428</f>
        <v>104860396.90000001</v>
      </c>
      <c r="E49" s="100">
        <f t="shared" si="0"/>
        <v>-44940170.099999994</v>
      </c>
      <c r="F49" s="94"/>
    </row>
    <row r="50" spans="1:6" ht="17.399999999999999">
      <c r="A50" s="106" t="s">
        <v>1185</v>
      </c>
      <c r="B50" s="102" t="s">
        <v>1625</v>
      </c>
      <c r="C50" s="103">
        <f>C751</f>
        <v>42955000001</v>
      </c>
      <c r="D50" s="104">
        <f t="shared" ref="D50" si="26">D751</f>
        <v>31858500001</v>
      </c>
      <c r="E50" s="100">
        <f t="shared" si="0"/>
        <v>-11096500000</v>
      </c>
      <c r="F50" s="94"/>
    </row>
    <row r="51" spans="1:6" ht="17.399999999999999">
      <c r="A51" s="106" t="s">
        <v>1482</v>
      </c>
      <c r="B51" s="102" t="s">
        <v>1626</v>
      </c>
      <c r="C51" s="103">
        <f>C759</f>
        <v>13978690053</v>
      </c>
      <c r="D51" s="104">
        <f t="shared" ref="D51" si="27">D759</f>
        <v>3861390053</v>
      </c>
      <c r="E51" s="100">
        <f t="shared" si="0"/>
        <v>-10117300000</v>
      </c>
      <c r="F51" s="94"/>
    </row>
    <row r="52" spans="1:6" ht="17.399999999999999">
      <c r="A52" s="106" t="s">
        <v>1464</v>
      </c>
      <c r="B52" s="102" t="s">
        <v>1627</v>
      </c>
      <c r="C52" s="103">
        <f>C1057</f>
        <v>798758200</v>
      </c>
      <c r="D52" s="104">
        <f t="shared" ref="D52" si="28">D1057</f>
        <v>559130740</v>
      </c>
      <c r="E52" s="100">
        <f t="shared" si="0"/>
        <v>-239627460</v>
      </c>
      <c r="F52" s="94"/>
    </row>
    <row r="53" spans="1:6" ht="17.399999999999999">
      <c r="A53" s="106" t="s">
        <v>798</v>
      </c>
      <c r="B53" s="102" t="s">
        <v>1628</v>
      </c>
      <c r="C53" s="103">
        <f>C283</f>
        <v>44219558</v>
      </c>
      <c r="D53" s="104">
        <f t="shared" ref="D53" si="29">D283</f>
        <v>30953690.600000001</v>
      </c>
      <c r="E53" s="100">
        <f t="shared" si="0"/>
        <v>-13265867.399999999</v>
      </c>
      <c r="F53" s="94"/>
    </row>
    <row r="54" spans="1:6" ht="17.399999999999999">
      <c r="A54" s="106" t="s">
        <v>1215</v>
      </c>
      <c r="B54" s="102" t="s">
        <v>1629</v>
      </c>
      <c r="C54" s="103">
        <f>C765</f>
        <v>93000000</v>
      </c>
      <c r="D54" s="104">
        <f t="shared" ref="D54" si="30">D765</f>
        <v>65100000</v>
      </c>
      <c r="E54" s="100">
        <f t="shared" si="0"/>
        <v>-27900000</v>
      </c>
      <c r="F54" s="94"/>
    </row>
    <row r="55" spans="1:6" ht="17.399999999999999">
      <c r="A55" s="106" t="s">
        <v>1227</v>
      </c>
      <c r="B55" s="102" t="s">
        <v>1630</v>
      </c>
      <c r="C55" s="103">
        <f>C792</f>
        <v>520480167</v>
      </c>
      <c r="D55" s="104">
        <f t="shared" ref="D55" si="31">D792</f>
        <v>364336116.89999998</v>
      </c>
      <c r="E55" s="100">
        <f t="shared" si="0"/>
        <v>-156144050.10000002</v>
      </c>
      <c r="F55" s="94"/>
    </row>
    <row r="56" spans="1:6" ht="17.399999999999999">
      <c r="A56" s="106" t="s">
        <v>1245</v>
      </c>
      <c r="B56" s="102" t="s">
        <v>1631</v>
      </c>
      <c r="C56" s="103">
        <f>C801</f>
        <v>395000000</v>
      </c>
      <c r="D56" s="104">
        <f t="shared" ref="D56" si="32">D801</f>
        <v>276500000</v>
      </c>
      <c r="E56" s="100">
        <f t="shared" si="0"/>
        <v>-118500000</v>
      </c>
      <c r="F56" s="94"/>
    </row>
    <row r="57" spans="1:6" ht="17.399999999999999">
      <c r="A57" s="106" t="s">
        <v>1220</v>
      </c>
      <c r="B57" s="102" t="s">
        <v>1632</v>
      </c>
      <c r="C57" s="103">
        <f>C773</f>
        <v>19065001958</v>
      </c>
      <c r="D57" s="104">
        <f t="shared" ref="D57" si="33">D773</f>
        <v>3700501370.5999999</v>
      </c>
      <c r="E57" s="100">
        <f t="shared" si="0"/>
        <v>-15364500587.4</v>
      </c>
      <c r="F57" s="94"/>
    </row>
    <row r="58" spans="1:6" ht="17.399999999999999">
      <c r="A58" s="106" t="s">
        <v>1275</v>
      </c>
      <c r="B58" s="102" t="s">
        <v>1633</v>
      </c>
      <c r="C58" s="103">
        <f>C898</f>
        <v>4814666757</v>
      </c>
      <c r="D58" s="104">
        <f t="shared" ref="D58" si="34">D898</f>
        <v>3280266729.9000001</v>
      </c>
      <c r="E58" s="100">
        <f t="shared" si="0"/>
        <v>-1534400027.0999999</v>
      </c>
      <c r="F58" s="94"/>
    </row>
    <row r="59" spans="1:6" ht="17.399999999999999">
      <c r="A59" s="106" t="s">
        <v>734</v>
      </c>
      <c r="B59" s="102" t="s">
        <v>1634</v>
      </c>
      <c r="C59" s="103">
        <f>C220</f>
        <v>824600000</v>
      </c>
      <c r="D59" s="104">
        <f t="shared" ref="D59" si="35">D220</f>
        <v>577220000</v>
      </c>
      <c r="E59" s="100">
        <f t="shared" si="0"/>
        <v>-247380000</v>
      </c>
      <c r="F59" s="94"/>
    </row>
    <row r="60" spans="1:6" ht="17.399999999999999">
      <c r="A60" s="106" t="s">
        <v>1365</v>
      </c>
      <c r="B60" s="102" t="s">
        <v>1635</v>
      </c>
      <c r="C60" s="103">
        <f>C939</f>
        <v>0</v>
      </c>
      <c r="D60" s="104">
        <f t="shared" ref="D60" si="36">D939</f>
        <v>0</v>
      </c>
      <c r="E60" s="100">
        <f t="shared" si="0"/>
        <v>0</v>
      </c>
      <c r="F60" s="94"/>
    </row>
    <row r="61" spans="1:6" ht="17.399999999999999">
      <c r="A61" s="106" t="s">
        <v>1340</v>
      </c>
      <c r="B61" s="102" t="s">
        <v>1636</v>
      </c>
      <c r="C61" s="103">
        <f>C907</f>
        <v>564748505</v>
      </c>
      <c r="D61" s="104">
        <f t="shared" ref="D61" si="37">D907</f>
        <v>395323953.5</v>
      </c>
      <c r="E61" s="100">
        <f t="shared" si="0"/>
        <v>-169424551.5</v>
      </c>
      <c r="F61" s="94"/>
    </row>
    <row r="62" spans="1:6" ht="17.399999999999999">
      <c r="A62" s="106" t="s">
        <v>1059</v>
      </c>
      <c r="B62" s="102" t="s">
        <v>1637</v>
      </c>
      <c r="C62" s="103">
        <f>C619</f>
        <v>1403000000</v>
      </c>
      <c r="D62" s="104">
        <f t="shared" ref="D62" si="38">D619</f>
        <v>982100000</v>
      </c>
      <c r="E62" s="100">
        <f t="shared" si="0"/>
        <v>-420900000</v>
      </c>
      <c r="F62" s="94"/>
    </row>
    <row r="63" spans="1:6" ht="17.399999999999999">
      <c r="A63" s="106"/>
      <c r="B63" s="107" t="s">
        <v>1638</v>
      </c>
      <c r="C63" s="103">
        <f>SUM(C38:C62)</f>
        <v>97453399124</v>
      </c>
      <c r="D63" s="104">
        <f t="shared" ref="D63" si="39">SUM(D38:D62)</f>
        <v>68156326403</v>
      </c>
      <c r="E63" s="100">
        <v>-29297072721</v>
      </c>
      <c r="F63" s="94"/>
    </row>
    <row r="64" spans="1:6" ht="17.399999999999999">
      <c r="A64" s="108"/>
      <c r="B64" s="102"/>
      <c r="C64" s="103"/>
      <c r="D64" s="104"/>
      <c r="E64" s="100">
        <f t="shared" si="0"/>
        <v>0</v>
      </c>
      <c r="F64" s="94"/>
    </row>
    <row r="65" spans="1:6" ht="17.399999999999999">
      <c r="A65" s="108"/>
      <c r="B65" s="105" t="s">
        <v>1639</v>
      </c>
      <c r="C65" s="103"/>
      <c r="D65" s="104"/>
      <c r="E65" s="100">
        <f t="shared" si="0"/>
        <v>0</v>
      </c>
      <c r="F65" s="94"/>
    </row>
    <row r="66" spans="1:6" ht="17.399999999999999">
      <c r="A66" s="108"/>
      <c r="B66" s="109" t="s">
        <v>1640</v>
      </c>
      <c r="C66" s="103"/>
      <c r="D66" s="104"/>
      <c r="E66" s="100">
        <f t="shared" si="0"/>
        <v>0</v>
      </c>
      <c r="F66" s="94"/>
    </row>
    <row r="67" spans="1:6" ht="17.399999999999999">
      <c r="A67" s="106" t="s">
        <v>806</v>
      </c>
      <c r="B67" s="102" t="s">
        <v>1641</v>
      </c>
      <c r="C67" s="103">
        <f>C310</f>
        <v>2924850834</v>
      </c>
      <c r="D67" s="104">
        <f t="shared" ref="D67" si="40">D310</f>
        <v>2047395583.8</v>
      </c>
      <c r="E67" s="100">
        <f t="shared" si="0"/>
        <v>-877455250.20000005</v>
      </c>
      <c r="F67" s="94"/>
    </row>
    <row r="68" spans="1:6" ht="17.399999999999999">
      <c r="A68" s="106" t="s">
        <v>1642</v>
      </c>
      <c r="B68" s="102" t="s">
        <v>1643</v>
      </c>
      <c r="C68" s="103">
        <f>C321</f>
        <v>1207628328</v>
      </c>
      <c r="D68" s="104">
        <f t="shared" ref="D68" si="41">D321</f>
        <v>326949829.60000002</v>
      </c>
      <c r="E68" s="100">
        <f t="shared" si="0"/>
        <v>-880678498.39999998</v>
      </c>
      <c r="F68" s="94"/>
    </row>
    <row r="69" spans="1:6" ht="17.399999999999999">
      <c r="A69" s="106" t="s">
        <v>879</v>
      </c>
      <c r="B69" s="102" t="s">
        <v>1644</v>
      </c>
      <c r="C69" s="103">
        <f>C411</f>
        <v>247459630</v>
      </c>
      <c r="D69" s="104">
        <f t="shared" ref="D69" si="42">D411</f>
        <v>173221741</v>
      </c>
      <c r="E69" s="100">
        <f t="shared" si="0"/>
        <v>-74237889</v>
      </c>
      <c r="F69" s="94"/>
    </row>
    <row r="70" spans="1:6" ht="17.399999999999999">
      <c r="A70" s="106" t="s">
        <v>850</v>
      </c>
      <c r="B70" s="102" t="s">
        <v>1645</v>
      </c>
      <c r="C70" s="103">
        <f>C350</f>
        <v>1947517792</v>
      </c>
      <c r="D70" s="104">
        <f t="shared" ref="D70" si="43">D350</f>
        <v>1363262454.4000001</v>
      </c>
      <c r="E70" s="100">
        <f t="shared" si="0"/>
        <v>-584255337.5999999</v>
      </c>
      <c r="F70" s="94"/>
    </row>
    <row r="71" spans="1:6" ht="17.399999999999999">
      <c r="A71" s="106" t="s">
        <v>865</v>
      </c>
      <c r="B71" s="102" t="s">
        <v>1646</v>
      </c>
      <c r="C71" s="103">
        <f>C373</f>
        <v>122000000</v>
      </c>
      <c r="D71" s="104">
        <f t="shared" ref="D71" si="44">D373</f>
        <v>85400000</v>
      </c>
      <c r="E71" s="100">
        <f t="shared" si="0"/>
        <v>-36600000</v>
      </c>
      <c r="F71" s="94"/>
    </row>
    <row r="72" spans="1:6" ht="17.399999999999999">
      <c r="A72" s="106" t="s">
        <v>857</v>
      </c>
      <c r="B72" s="102" t="s">
        <v>1647</v>
      </c>
      <c r="C72" s="103">
        <f>C365</f>
        <v>947000000</v>
      </c>
      <c r="D72" s="104">
        <f t="shared" ref="D72" si="45">D365</f>
        <v>662900000</v>
      </c>
      <c r="E72" s="100">
        <f t="shared" si="0"/>
        <v>-284100000</v>
      </c>
      <c r="F72" s="94"/>
    </row>
    <row r="73" spans="1:6" ht="17.399999999999999">
      <c r="A73" s="106" t="s">
        <v>852</v>
      </c>
      <c r="B73" s="102" t="s">
        <v>1648</v>
      </c>
      <c r="C73" s="103">
        <f>C356</f>
        <v>1113993444</v>
      </c>
      <c r="D73" s="104">
        <f t="shared" ref="D73" si="46">D356</f>
        <v>779795410.79999995</v>
      </c>
      <c r="E73" s="100">
        <f t="shared" ref="E73:E136" si="47">SUM(D73-C73)</f>
        <v>-334198033.20000005</v>
      </c>
      <c r="F73" s="94"/>
    </row>
    <row r="74" spans="1:6" ht="17.399999999999999">
      <c r="A74" s="106" t="s">
        <v>826</v>
      </c>
      <c r="B74" s="102" t="s">
        <v>1649</v>
      </c>
      <c r="C74" s="103">
        <f>C347</f>
        <v>1775850532</v>
      </c>
      <c r="D74" s="104">
        <f t="shared" ref="D74" si="48">D347</f>
        <v>1243095372.3999999</v>
      </c>
      <c r="E74" s="100">
        <f t="shared" si="47"/>
        <v>-532755159.60000014</v>
      </c>
      <c r="F74" s="94"/>
    </row>
    <row r="75" spans="1:6" ht="17.399999999999999">
      <c r="A75" s="106" t="s">
        <v>872</v>
      </c>
      <c r="B75" s="102" t="s">
        <v>1650</v>
      </c>
      <c r="C75" s="103">
        <f>C379</f>
        <v>188335500</v>
      </c>
      <c r="D75" s="104">
        <f t="shared" ref="D75" si="49">D379</f>
        <v>131834849.99999999</v>
      </c>
      <c r="E75" s="100">
        <f t="shared" si="47"/>
        <v>-56500650.000000015</v>
      </c>
      <c r="F75" s="94"/>
    </row>
    <row r="76" spans="1:6" ht="17.399999999999999">
      <c r="A76" s="106" t="s">
        <v>877</v>
      </c>
      <c r="B76" s="102" t="s">
        <v>1651</v>
      </c>
      <c r="C76" s="103">
        <f>C382</f>
        <v>50000000</v>
      </c>
      <c r="D76" s="104">
        <f t="shared" ref="D76" si="50">D382</f>
        <v>35000000</v>
      </c>
      <c r="E76" s="100">
        <f t="shared" si="47"/>
        <v>-15000000</v>
      </c>
      <c r="F76" s="94"/>
    </row>
    <row r="77" spans="1:6" ht="17.399999999999999">
      <c r="A77" s="108"/>
      <c r="B77" s="107" t="s">
        <v>1652</v>
      </c>
      <c r="C77" s="95">
        <f>SUM(C67:C76)</f>
        <v>10524636060</v>
      </c>
      <c r="D77" s="99">
        <f t="shared" ref="D77" si="51">SUM(D67:D76)</f>
        <v>6848855242</v>
      </c>
      <c r="E77" s="100">
        <f t="shared" si="47"/>
        <v>-3675780818</v>
      </c>
      <c r="F77" s="94"/>
    </row>
    <row r="78" spans="1:6" ht="17.399999999999999">
      <c r="A78" s="108"/>
      <c r="B78" s="109" t="s">
        <v>1653</v>
      </c>
      <c r="C78" s="103"/>
      <c r="D78" s="104"/>
      <c r="E78" s="100">
        <f t="shared" si="47"/>
        <v>0</v>
      </c>
      <c r="F78" s="94"/>
    </row>
    <row r="79" spans="1:6" ht="17.399999999999999">
      <c r="A79" s="106" t="s">
        <v>962</v>
      </c>
      <c r="B79" s="102" t="s">
        <v>1654</v>
      </c>
      <c r="C79" s="103">
        <f>C530</f>
        <v>8345029612</v>
      </c>
      <c r="D79" s="104">
        <f t="shared" ref="D79" si="52">D530</f>
        <v>5841520728.3999996</v>
      </c>
      <c r="E79" s="100">
        <f t="shared" si="47"/>
        <v>-2503508883.6000004</v>
      </c>
      <c r="F79" s="94"/>
    </row>
    <row r="80" spans="1:6" ht="17.399999999999999">
      <c r="A80" s="106" t="s">
        <v>1655</v>
      </c>
      <c r="B80" s="102" t="s">
        <v>1656</v>
      </c>
      <c r="C80" s="103">
        <f>C566</f>
        <v>950000000</v>
      </c>
      <c r="D80" s="104">
        <f t="shared" ref="D80" si="53">D566</f>
        <v>665000000</v>
      </c>
      <c r="E80" s="100">
        <f t="shared" si="47"/>
        <v>-285000000</v>
      </c>
      <c r="F80" s="94"/>
    </row>
    <row r="81" spans="1:6" ht="17.399999999999999">
      <c r="A81" s="106" t="s">
        <v>1050</v>
      </c>
      <c r="B81" s="102" t="s">
        <v>1657</v>
      </c>
      <c r="C81" s="103">
        <f>C571</f>
        <v>44400000</v>
      </c>
      <c r="D81" s="104">
        <f t="shared" ref="D81" si="54">D571</f>
        <v>44400000</v>
      </c>
      <c r="E81" s="100">
        <f t="shared" si="47"/>
        <v>0</v>
      </c>
      <c r="F81" s="94"/>
    </row>
    <row r="82" spans="1:6" ht="17.399999999999999">
      <c r="A82" s="106" t="s">
        <v>1042</v>
      </c>
      <c r="B82" s="102" t="s">
        <v>1658</v>
      </c>
      <c r="C82" s="103">
        <f>C563</f>
        <v>559500000</v>
      </c>
      <c r="D82" s="104">
        <f t="shared" ref="D82" si="55">D563</f>
        <v>391650000</v>
      </c>
      <c r="E82" s="100">
        <f t="shared" si="47"/>
        <v>-167850000</v>
      </c>
      <c r="F82" s="94"/>
    </row>
    <row r="83" spans="1:6" ht="17.399999999999999">
      <c r="A83" s="106" t="s">
        <v>1020</v>
      </c>
      <c r="B83" s="102" t="s">
        <v>1659</v>
      </c>
      <c r="C83" s="103">
        <f>C556</f>
        <v>4705898949</v>
      </c>
      <c r="D83" s="104">
        <f t="shared" ref="D83" si="56">D556</f>
        <v>4553068086.1999998</v>
      </c>
      <c r="E83" s="100">
        <f t="shared" si="47"/>
        <v>-152830862.80000019</v>
      </c>
      <c r="F83" s="94"/>
    </row>
    <row r="84" spans="1:6" ht="17.399999999999999">
      <c r="A84" s="106" t="s">
        <v>1054</v>
      </c>
      <c r="B84" s="102" t="s">
        <v>1660</v>
      </c>
      <c r="C84" s="103">
        <f>C577</f>
        <v>300000000</v>
      </c>
      <c r="D84" s="104">
        <f t="shared" ref="D84" si="57">D577</f>
        <v>210000000</v>
      </c>
      <c r="E84" s="100">
        <f t="shared" si="47"/>
        <v>-90000000</v>
      </c>
      <c r="F84" s="94"/>
    </row>
    <row r="85" spans="1:6" ht="17.399999999999999">
      <c r="A85" s="108"/>
      <c r="B85" s="107" t="s">
        <v>1661</v>
      </c>
      <c r="C85" s="103">
        <f>SUM(C79:C84)</f>
        <v>14904828561</v>
      </c>
      <c r="D85" s="104">
        <f t="shared" ref="D85" si="58">SUM(D79:D84)</f>
        <v>11705638814.599998</v>
      </c>
      <c r="E85" s="100">
        <f t="shared" si="47"/>
        <v>-3199189746.4000015</v>
      </c>
      <c r="F85" s="94"/>
    </row>
    <row r="86" spans="1:6" ht="17.399999999999999">
      <c r="A86" s="108"/>
      <c r="B86" s="109" t="s">
        <v>1662</v>
      </c>
      <c r="C86" s="103"/>
      <c r="D86" s="104"/>
      <c r="E86" s="100">
        <f t="shared" si="47"/>
        <v>0</v>
      </c>
      <c r="F86" s="94"/>
    </row>
    <row r="87" spans="1:6" ht="17.399999999999999">
      <c r="A87" s="106" t="s">
        <v>802</v>
      </c>
      <c r="B87" s="102" t="s">
        <v>1663</v>
      </c>
      <c r="C87" s="103">
        <f>C818</f>
        <v>514883587</v>
      </c>
      <c r="D87" s="104">
        <f t="shared" ref="D87" si="59">D818</f>
        <v>277790840.89999998</v>
      </c>
      <c r="E87" s="100">
        <f t="shared" si="47"/>
        <v>-237092746.10000002</v>
      </c>
      <c r="F87" s="94"/>
    </row>
    <row r="88" spans="1:6" ht="17.399999999999999">
      <c r="A88" s="106" t="s">
        <v>1664</v>
      </c>
      <c r="B88" s="102" t="s">
        <v>1665</v>
      </c>
      <c r="C88" s="103">
        <f>C289</f>
        <v>384842204</v>
      </c>
      <c r="D88" s="104">
        <f t="shared" ref="D88" si="60">D289</f>
        <v>269389542.80000001</v>
      </c>
      <c r="E88" s="100">
        <f t="shared" si="47"/>
        <v>-115452661.19999999</v>
      </c>
      <c r="F88" s="94"/>
    </row>
    <row r="89" spans="1:6" ht="17.399999999999999">
      <c r="A89" s="106" t="s">
        <v>921</v>
      </c>
      <c r="B89" s="102" t="s">
        <v>1666</v>
      </c>
      <c r="C89" s="103">
        <f>C442</f>
        <v>827200000</v>
      </c>
      <c r="D89" s="104">
        <f t="shared" ref="D89" si="61">D442</f>
        <v>579040000</v>
      </c>
      <c r="E89" s="100">
        <f t="shared" si="47"/>
        <v>-248160000</v>
      </c>
      <c r="F89" s="94"/>
    </row>
    <row r="90" spans="1:6" ht="17.399999999999999">
      <c r="A90" s="108"/>
      <c r="B90" s="107" t="s">
        <v>1667</v>
      </c>
      <c r="C90" s="103">
        <f>SUM(C87:C89)</f>
        <v>1726925791</v>
      </c>
      <c r="D90" s="104">
        <f t="shared" ref="D90" si="62">SUM(D87:D89)</f>
        <v>1126220383.7</v>
      </c>
      <c r="E90" s="100">
        <f t="shared" si="47"/>
        <v>-600705407.29999995</v>
      </c>
      <c r="F90" s="94"/>
    </row>
    <row r="91" spans="1:6" ht="17.399999999999999">
      <c r="A91" s="108"/>
      <c r="B91" s="107" t="s">
        <v>1668</v>
      </c>
      <c r="C91" s="103">
        <f>C77+C85+C90</f>
        <v>27156390412</v>
      </c>
      <c r="D91" s="104">
        <f t="shared" ref="D91" si="63">D77+D85+D90</f>
        <v>19680714440.299999</v>
      </c>
      <c r="E91" s="100">
        <f t="shared" si="47"/>
        <v>-7475675971.7000008</v>
      </c>
      <c r="F91" s="94"/>
    </row>
    <row r="92" spans="1:6" ht="17.399999999999999">
      <c r="A92" s="108"/>
      <c r="B92" s="102"/>
      <c r="C92" s="103"/>
      <c r="D92" s="104"/>
      <c r="E92" s="100">
        <f t="shared" si="47"/>
        <v>0</v>
      </c>
      <c r="F92" s="94"/>
    </row>
    <row r="93" spans="1:6" ht="17.399999999999999">
      <c r="A93" s="108"/>
      <c r="B93" s="105" t="s">
        <v>1598</v>
      </c>
      <c r="C93" s="103"/>
      <c r="D93" s="104"/>
      <c r="E93" s="100">
        <f t="shared" si="47"/>
        <v>0</v>
      </c>
      <c r="F93" s="94"/>
    </row>
    <row r="94" spans="1:6" ht="17.399999999999999">
      <c r="A94" s="106" t="s">
        <v>1434</v>
      </c>
      <c r="B94" s="102" t="s">
        <v>1669</v>
      </c>
      <c r="C94" s="103">
        <f>C1040</f>
        <v>935000000</v>
      </c>
      <c r="D94" s="104">
        <f t="shared" ref="D94" si="64">D1040</f>
        <v>654500000</v>
      </c>
      <c r="E94" s="100">
        <f t="shared" si="47"/>
        <v>-280500000</v>
      </c>
      <c r="F94" s="94"/>
    </row>
    <row r="95" spans="1:6" ht="17.399999999999999">
      <c r="A95" s="106" t="s">
        <v>934</v>
      </c>
      <c r="B95" s="102" t="s">
        <v>1670</v>
      </c>
      <c r="C95" s="103">
        <f>C471</f>
        <v>3812025528</v>
      </c>
      <c r="D95" s="104">
        <f t="shared" ref="D95" si="65">D471</f>
        <v>2523525528</v>
      </c>
      <c r="E95" s="100">
        <f t="shared" si="47"/>
        <v>-1288500000</v>
      </c>
      <c r="F95" s="94"/>
    </row>
    <row r="96" spans="1:6" ht="17.399999999999999">
      <c r="A96" s="106" t="s">
        <v>1671</v>
      </c>
      <c r="B96" s="102" t="s">
        <v>1672</v>
      </c>
      <c r="C96" s="103">
        <f>C207</f>
        <v>96750352</v>
      </c>
      <c r="D96" s="104">
        <f t="shared" ref="D96" si="66">D207</f>
        <v>67725246.400000006</v>
      </c>
      <c r="E96" s="100">
        <f t="shared" si="47"/>
        <v>-29025105.599999994</v>
      </c>
      <c r="F96" s="94"/>
    </row>
    <row r="97" spans="1:6" ht="17.399999999999999">
      <c r="A97" s="106" t="s">
        <v>1390</v>
      </c>
      <c r="B97" s="102" t="s">
        <v>1673</v>
      </c>
      <c r="C97" s="103">
        <f>C983</f>
        <v>942715461</v>
      </c>
      <c r="D97" s="104">
        <f t="shared" ref="D97" si="67">D983</f>
        <v>659900822.70000005</v>
      </c>
      <c r="E97" s="100">
        <f t="shared" si="47"/>
        <v>-282814638.29999995</v>
      </c>
      <c r="F97" s="94"/>
    </row>
    <row r="98" spans="1:6" ht="17.399999999999999">
      <c r="A98" s="106" t="s">
        <v>793</v>
      </c>
      <c r="B98" s="102" t="s">
        <v>1674</v>
      </c>
      <c r="C98" s="103">
        <f>C278</f>
        <v>82000000</v>
      </c>
      <c r="D98" s="104">
        <f t="shared" ref="D98" si="68">D278</f>
        <v>57400000</v>
      </c>
      <c r="E98" s="100">
        <f t="shared" si="47"/>
        <v>-24600000</v>
      </c>
      <c r="F98" s="94"/>
    </row>
    <row r="99" spans="1:6" ht="17.399999999999999">
      <c r="A99" s="106" t="s">
        <v>787</v>
      </c>
      <c r="B99" s="102" t="s">
        <v>1675</v>
      </c>
      <c r="C99" s="103">
        <f>C272</f>
        <v>1816624609</v>
      </c>
      <c r="D99" s="104">
        <f t="shared" ref="D99" si="69">D272</f>
        <v>1110329833.4000001</v>
      </c>
      <c r="E99" s="100">
        <f t="shared" si="47"/>
        <v>-706294775.5999999</v>
      </c>
      <c r="F99" s="94"/>
    </row>
    <row r="100" spans="1:6" ht="17.399999999999999">
      <c r="A100" s="106" t="s">
        <v>1468</v>
      </c>
      <c r="B100" s="102" t="s">
        <v>1676</v>
      </c>
      <c r="C100" s="103">
        <f>C1063</f>
        <v>200000000</v>
      </c>
      <c r="D100" s="104">
        <f t="shared" ref="D100" si="70">D1063</f>
        <v>140000000</v>
      </c>
      <c r="E100" s="100">
        <f t="shared" si="47"/>
        <v>-60000000</v>
      </c>
      <c r="F100" s="94"/>
    </row>
    <row r="101" spans="1:6" ht="17.399999999999999">
      <c r="A101" s="108"/>
      <c r="B101" s="107" t="s">
        <v>1602</v>
      </c>
      <c r="C101" s="103">
        <f>SUM(C94:C95,C97:C100)</f>
        <v>7788365598</v>
      </c>
      <c r="D101" s="104">
        <f t="shared" ref="D101" si="71">SUM(D94:D95,D97:D100)</f>
        <v>5145656184.1000004</v>
      </c>
      <c r="E101" s="100">
        <f t="shared" si="47"/>
        <v>-2642709413.8999996</v>
      </c>
      <c r="F101" s="94"/>
    </row>
    <row r="102" spans="1:6" ht="17.399999999999999">
      <c r="A102" s="108"/>
      <c r="B102" s="102"/>
      <c r="C102" s="103"/>
      <c r="D102" s="104"/>
      <c r="E102" s="100">
        <f t="shared" si="47"/>
        <v>0</v>
      </c>
      <c r="F102" s="94"/>
    </row>
    <row r="103" spans="1:6" ht="17.399999999999999">
      <c r="A103" s="108"/>
      <c r="B103" s="105" t="s">
        <v>1677</v>
      </c>
      <c r="C103" s="103"/>
      <c r="D103" s="104"/>
      <c r="E103" s="100">
        <f t="shared" si="47"/>
        <v>0</v>
      </c>
      <c r="F103" s="94"/>
    </row>
    <row r="104" spans="1:6" ht="17.399999999999999">
      <c r="A104" s="108"/>
      <c r="B104" s="109" t="s">
        <v>1678</v>
      </c>
      <c r="C104" s="103"/>
      <c r="D104" s="104"/>
      <c r="E104" s="100">
        <f t="shared" si="47"/>
        <v>0</v>
      </c>
      <c r="F104" s="94"/>
    </row>
    <row r="105" spans="1:6" ht="17.399999999999999">
      <c r="A105" s="106" t="s">
        <v>1354</v>
      </c>
      <c r="B105" s="110" t="s">
        <v>1679</v>
      </c>
      <c r="C105" s="103">
        <f>C920</f>
        <v>1000000000</v>
      </c>
      <c r="D105" s="104">
        <f t="shared" ref="D105" si="72">D920</f>
        <v>700000000</v>
      </c>
      <c r="E105" s="100">
        <f t="shared" si="47"/>
        <v>-300000000</v>
      </c>
      <c r="F105" s="94"/>
    </row>
    <row r="106" spans="1:6" ht="17.399999999999999">
      <c r="A106" s="106" t="s">
        <v>1357</v>
      </c>
      <c r="B106" s="102" t="s">
        <v>1680</v>
      </c>
      <c r="C106" s="103">
        <f>C928</f>
        <v>909033840</v>
      </c>
      <c r="D106" s="104">
        <f t="shared" ref="D106" si="73">D928</f>
        <v>636323688</v>
      </c>
      <c r="E106" s="100">
        <f t="shared" si="47"/>
        <v>-272710152</v>
      </c>
      <c r="F106" s="94"/>
    </row>
    <row r="107" spans="1:6" ht="17.399999999999999">
      <c r="A107" s="106" t="s">
        <v>1681</v>
      </c>
      <c r="B107" s="102" t="s">
        <v>1682</v>
      </c>
      <c r="C107" s="103">
        <f>C936</f>
        <v>270000000</v>
      </c>
      <c r="D107" s="104">
        <f t="shared" ref="D107" si="74">D936</f>
        <v>189000000</v>
      </c>
      <c r="E107" s="100">
        <f t="shared" si="47"/>
        <v>-81000000</v>
      </c>
      <c r="F107" s="94"/>
    </row>
    <row r="108" spans="1:6" ht="17.399999999999999">
      <c r="A108" s="106" t="s">
        <v>1120</v>
      </c>
      <c r="B108" s="102" t="s">
        <v>1683</v>
      </c>
      <c r="C108" s="103">
        <f>C649</f>
        <v>200000000</v>
      </c>
      <c r="D108" s="104">
        <f t="shared" ref="D108" si="75">D649</f>
        <v>140000000</v>
      </c>
      <c r="E108" s="100">
        <f t="shared" si="47"/>
        <v>-60000000</v>
      </c>
      <c r="F108" s="94"/>
    </row>
    <row r="109" spans="1:6" ht="17.399999999999999">
      <c r="A109" s="106" t="s">
        <v>1684</v>
      </c>
      <c r="B109" s="102" t="s">
        <v>1685</v>
      </c>
      <c r="C109" s="103">
        <v>0</v>
      </c>
      <c r="D109" s="104">
        <v>0</v>
      </c>
      <c r="E109" s="100">
        <f t="shared" si="47"/>
        <v>0</v>
      </c>
      <c r="F109" s="94"/>
    </row>
    <row r="110" spans="1:6" ht="17.399999999999999">
      <c r="A110" s="106" t="s">
        <v>1255</v>
      </c>
      <c r="B110" s="102" t="s">
        <v>1686</v>
      </c>
      <c r="C110" s="103">
        <f>C810</f>
        <v>461000000</v>
      </c>
      <c r="D110" s="104">
        <f t="shared" ref="D110" si="76">D810</f>
        <v>322700000</v>
      </c>
      <c r="E110" s="100">
        <f t="shared" si="47"/>
        <v>-138300000</v>
      </c>
      <c r="F110" s="94"/>
    </row>
    <row r="111" spans="1:6" ht="17.399999999999999">
      <c r="A111" s="106" t="s">
        <v>1687</v>
      </c>
      <c r="B111" s="102" t="s">
        <v>1688</v>
      </c>
      <c r="C111" s="103">
        <v>0</v>
      </c>
      <c r="D111" s="104">
        <v>0</v>
      </c>
      <c r="E111" s="100">
        <f t="shared" si="47"/>
        <v>0</v>
      </c>
      <c r="F111" s="94"/>
    </row>
    <row r="112" spans="1:6" ht="17.399999999999999">
      <c r="A112" s="106" t="s">
        <v>1407</v>
      </c>
      <c r="B112" s="102" t="s">
        <v>1689</v>
      </c>
      <c r="C112" s="103">
        <f>C995</f>
        <v>96528978</v>
      </c>
      <c r="D112" s="104">
        <f t="shared" ref="D112" si="77">D995</f>
        <v>67570284.599999994</v>
      </c>
      <c r="E112" s="100">
        <f t="shared" si="47"/>
        <v>-28958693.400000006</v>
      </c>
      <c r="F112" s="94"/>
    </row>
    <row r="113" spans="1:6" ht="17.399999999999999">
      <c r="A113" s="106" t="s">
        <v>1690</v>
      </c>
      <c r="B113" s="102" t="s">
        <v>1691</v>
      </c>
      <c r="C113" s="103">
        <v>0</v>
      </c>
      <c r="D113" s="104">
        <v>0</v>
      </c>
      <c r="E113" s="100">
        <f t="shared" si="47"/>
        <v>0</v>
      </c>
      <c r="F113" s="94"/>
    </row>
    <row r="114" spans="1:6" ht="17.399999999999999">
      <c r="A114" s="106" t="s">
        <v>1131</v>
      </c>
      <c r="B114" s="102" t="s">
        <v>1692</v>
      </c>
      <c r="C114" s="103">
        <f>C662</f>
        <v>173030000</v>
      </c>
      <c r="D114" s="104">
        <f t="shared" ref="D114" si="78">D662</f>
        <v>121121000</v>
      </c>
      <c r="E114" s="100">
        <f t="shared" si="47"/>
        <v>-51909000</v>
      </c>
      <c r="F114" s="94"/>
    </row>
    <row r="115" spans="1:6" ht="17.399999999999999">
      <c r="A115" s="106" t="s">
        <v>1132</v>
      </c>
      <c r="B115" s="102" t="s">
        <v>1693</v>
      </c>
      <c r="C115" s="103">
        <v>0</v>
      </c>
      <c r="D115" s="104">
        <v>0</v>
      </c>
      <c r="E115" s="100">
        <f t="shared" si="47"/>
        <v>0</v>
      </c>
      <c r="F115" s="94"/>
    </row>
    <row r="116" spans="1:6" ht="17.399999999999999">
      <c r="A116" s="106" t="s">
        <v>1100</v>
      </c>
      <c r="B116" s="102" t="s">
        <v>1694</v>
      </c>
      <c r="C116" s="103">
        <f>C638</f>
        <v>123622600</v>
      </c>
      <c r="D116" s="104">
        <f t="shared" ref="D116" si="79">D638</f>
        <v>86535820</v>
      </c>
      <c r="E116" s="100">
        <f t="shared" si="47"/>
        <v>-37086780</v>
      </c>
      <c r="F116" s="94"/>
    </row>
    <row r="117" spans="1:6" ht="17.399999999999999">
      <c r="A117" s="106" t="s">
        <v>1253</v>
      </c>
      <c r="B117" s="102" t="s">
        <v>1695</v>
      </c>
      <c r="C117" s="103">
        <f>C804</f>
        <v>347208794</v>
      </c>
      <c r="D117" s="104">
        <f t="shared" ref="D117" si="80">D804</f>
        <v>243046155.80000001</v>
      </c>
      <c r="E117" s="100">
        <f t="shared" si="47"/>
        <v>-104162638.19999999</v>
      </c>
      <c r="F117" s="94"/>
    </row>
    <row r="118" spans="1:6" ht="17.399999999999999">
      <c r="A118" s="106" t="s">
        <v>1263</v>
      </c>
      <c r="B118" s="102" t="s">
        <v>1696</v>
      </c>
      <c r="C118" s="103">
        <f>C822</f>
        <v>280000000</v>
      </c>
      <c r="D118" s="104">
        <f t="shared" ref="D118" si="81">D822</f>
        <v>196000000</v>
      </c>
      <c r="E118" s="100">
        <f t="shared" si="47"/>
        <v>-84000000</v>
      </c>
      <c r="F118" s="94"/>
    </row>
    <row r="119" spans="1:6" ht="17.399999999999999">
      <c r="A119" s="108"/>
      <c r="B119" s="107" t="s">
        <v>1697</v>
      </c>
      <c r="C119" s="103">
        <f>SUM(C105:C118)</f>
        <v>3860424212</v>
      </c>
      <c r="D119" s="104">
        <f t="shared" ref="D119" si="82">SUM(D105:D118)</f>
        <v>2702296948.4000001</v>
      </c>
      <c r="E119" s="100">
        <f t="shared" si="47"/>
        <v>-1158127263.5999999</v>
      </c>
      <c r="F119" s="94"/>
    </row>
    <row r="120" spans="1:6" ht="17.399999999999999">
      <c r="A120" s="108"/>
      <c r="B120" s="109" t="s">
        <v>1698</v>
      </c>
      <c r="C120" s="103"/>
      <c r="D120" s="104"/>
      <c r="E120" s="100">
        <f t="shared" si="47"/>
        <v>0</v>
      </c>
      <c r="F120" s="94"/>
    </row>
    <row r="121" spans="1:6" ht="17.399999999999999">
      <c r="A121" s="106" t="s">
        <v>1418</v>
      </c>
      <c r="B121" s="102" t="s">
        <v>1699</v>
      </c>
      <c r="C121" s="103">
        <f>C1001</f>
        <v>100000000</v>
      </c>
      <c r="D121" s="104">
        <f t="shared" ref="D121" si="83">D1001</f>
        <v>70000000</v>
      </c>
      <c r="E121" s="100">
        <f t="shared" si="47"/>
        <v>-30000000</v>
      </c>
      <c r="F121" s="94"/>
    </row>
    <row r="122" spans="1:6" ht="17.399999999999999">
      <c r="A122" s="106" t="s">
        <v>1498</v>
      </c>
      <c r="B122" s="102" t="s">
        <v>1700</v>
      </c>
      <c r="C122" s="103">
        <f>C1072</f>
        <v>250000000</v>
      </c>
      <c r="D122" s="104">
        <f t="shared" ref="D122" si="84">D1072</f>
        <v>181000000</v>
      </c>
      <c r="E122" s="100">
        <f t="shared" si="47"/>
        <v>-69000000</v>
      </c>
      <c r="F122" s="94"/>
    </row>
    <row r="123" spans="1:6" ht="17.399999999999999">
      <c r="A123" s="106" t="s">
        <v>1346</v>
      </c>
      <c r="B123" s="102" t="s">
        <v>1701</v>
      </c>
      <c r="C123" s="103">
        <f>C916</f>
        <v>60000000</v>
      </c>
      <c r="D123" s="104">
        <f t="shared" ref="D123" si="85">D916</f>
        <v>42000000</v>
      </c>
      <c r="E123" s="100">
        <f t="shared" si="47"/>
        <v>-18000000</v>
      </c>
      <c r="F123" s="94"/>
    </row>
    <row r="124" spans="1:6" ht="17.399999999999999">
      <c r="A124" s="106" t="s">
        <v>1367</v>
      </c>
      <c r="B124" s="102" t="s">
        <v>1702</v>
      </c>
      <c r="C124" s="103">
        <f>C943</f>
        <v>80297428</v>
      </c>
      <c r="D124" s="104">
        <f t="shared" ref="D124" si="86">D943</f>
        <v>56208199.600000001</v>
      </c>
      <c r="E124" s="100">
        <f t="shared" si="47"/>
        <v>-24089228.399999999</v>
      </c>
      <c r="F124" s="94"/>
    </row>
    <row r="125" spans="1:6" ht="17.399999999999999">
      <c r="A125" s="106" t="s">
        <v>1370</v>
      </c>
      <c r="B125" s="102" t="s">
        <v>1703</v>
      </c>
      <c r="C125" s="103">
        <f>C946</f>
        <v>40200000</v>
      </c>
      <c r="D125" s="104">
        <f t="shared" ref="D125" si="87">D946</f>
        <v>28140000</v>
      </c>
      <c r="E125" s="100">
        <f t="shared" si="47"/>
        <v>-12060000</v>
      </c>
      <c r="F125" s="94"/>
    </row>
    <row r="126" spans="1:6" ht="17.399999999999999">
      <c r="A126" s="106" t="s">
        <v>1423</v>
      </c>
      <c r="B126" s="102" t="s">
        <v>1704</v>
      </c>
      <c r="C126" s="103">
        <f>C1013</f>
        <v>125839000</v>
      </c>
      <c r="D126" s="104">
        <f t="shared" ref="D126" si="88">D1013</f>
        <v>88087299.999999985</v>
      </c>
      <c r="E126" s="100">
        <f t="shared" si="47"/>
        <v>-37751700.000000015</v>
      </c>
      <c r="F126" s="94"/>
    </row>
    <row r="127" spans="1:6" ht="17.399999999999999">
      <c r="A127" s="106" t="s">
        <v>1458</v>
      </c>
      <c r="B127" s="102" t="s">
        <v>1705</v>
      </c>
      <c r="C127" s="103">
        <f>C1047</f>
        <v>2267398545</v>
      </c>
      <c r="D127" s="104">
        <f t="shared" ref="D127" si="89">D1047</f>
        <v>1587178981.5</v>
      </c>
      <c r="E127" s="100">
        <f t="shared" si="47"/>
        <v>-680219563.5</v>
      </c>
      <c r="F127" s="94"/>
    </row>
    <row r="128" spans="1:6" ht="17.399999999999999">
      <c r="A128" s="108"/>
      <c r="B128" s="107" t="s">
        <v>1706</v>
      </c>
      <c r="C128" s="103">
        <f>SUM(C121:C127)</f>
        <v>2923734973</v>
      </c>
      <c r="D128" s="104">
        <f t="shared" ref="D128" si="90">SUM(D121:D127)</f>
        <v>2052614481.0999999</v>
      </c>
      <c r="E128" s="100">
        <f t="shared" si="47"/>
        <v>-871120491.9000001</v>
      </c>
      <c r="F128" s="94"/>
    </row>
    <row r="129" spans="1:6" ht="17.399999999999999">
      <c r="A129" s="108"/>
      <c r="B129" s="109" t="s">
        <v>1707</v>
      </c>
      <c r="C129" s="103"/>
      <c r="D129" s="104"/>
      <c r="E129" s="100">
        <f t="shared" si="47"/>
        <v>0</v>
      </c>
      <c r="F129" s="94"/>
    </row>
    <row r="130" spans="1:6" ht="17.399999999999999">
      <c r="A130" s="106" t="s">
        <v>1127</v>
      </c>
      <c r="B130" s="102" t="s">
        <v>1708</v>
      </c>
      <c r="C130" s="103">
        <f>C656</f>
        <v>467469404</v>
      </c>
      <c r="D130" s="104">
        <f t="shared" ref="D130" si="91">D656</f>
        <v>327228582.80000001</v>
      </c>
      <c r="E130" s="100">
        <f t="shared" si="47"/>
        <v>-140240821.19999999</v>
      </c>
      <c r="F130" s="94"/>
    </row>
    <row r="131" spans="1:6" ht="17.399999999999999">
      <c r="A131" s="106" t="s">
        <v>1162</v>
      </c>
      <c r="B131" s="102" t="s">
        <v>1709</v>
      </c>
      <c r="C131" s="103">
        <f>C718</f>
        <v>1808790755</v>
      </c>
      <c r="D131" s="104">
        <f t="shared" ref="D131" si="92">D718</f>
        <v>1266153528.5</v>
      </c>
      <c r="E131" s="100">
        <f t="shared" si="47"/>
        <v>-542637226.5</v>
      </c>
      <c r="F131" s="94"/>
    </row>
    <row r="132" spans="1:6" ht="17.399999999999999">
      <c r="A132" s="106" t="s">
        <v>1154</v>
      </c>
      <c r="B132" s="102" t="s">
        <v>1710</v>
      </c>
      <c r="C132" s="103">
        <f>C693</f>
        <v>166626685</v>
      </c>
      <c r="D132" s="104">
        <f t="shared" ref="D132" si="93">D693</f>
        <v>116638679.5</v>
      </c>
      <c r="E132" s="100">
        <f t="shared" si="47"/>
        <v>-49988005.5</v>
      </c>
      <c r="F132" s="94"/>
    </row>
    <row r="133" spans="1:6" ht="17.399999999999999">
      <c r="A133" s="106" t="s">
        <v>1149</v>
      </c>
      <c r="B133" s="102" t="s">
        <v>1711</v>
      </c>
      <c r="C133" s="103">
        <f>C684</f>
        <v>50000000</v>
      </c>
      <c r="D133" s="104">
        <f t="shared" ref="D133" si="94">D684</f>
        <v>35000000</v>
      </c>
      <c r="E133" s="100">
        <f t="shared" si="47"/>
        <v>-15000000</v>
      </c>
      <c r="F133" s="94"/>
    </row>
    <row r="134" spans="1:6" ht="17.399999999999999">
      <c r="A134" s="106" t="s">
        <v>1712</v>
      </c>
      <c r="B134" s="102" t="s">
        <v>1713</v>
      </c>
      <c r="C134" s="103">
        <v>0</v>
      </c>
      <c r="D134" s="104">
        <v>0</v>
      </c>
      <c r="E134" s="100">
        <f t="shared" si="47"/>
        <v>0</v>
      </c>
      <c r="F134" s="94"/>
    </row>
    <row r="135" spans="1:6" ht="17.399999999999999">
      <c r="A135" s="108"/>
      <c r="B135" s="107" t="s">
        <v>1714</v>
      </c>
      <c r="C135" s="103">
        <f>SUM(C130:C134)</f>
        <v>2492886844</v>
      </c>
      <c r="D135" s="104">
        <f t="shared" ref="D135" si="95">SUM(D130:D134)</f>
        <v>1745020790.8</v>
      </c>
      <c r="E135" s="100">
        <f t="shared" si="47"/>
        <v>-747866053.20000005</v>
      </c>
      <c r="F135" s="94"/>
    </row>
    <row r="136" spans="1:6" ht="17.399999999999999">
      <c r="A136" s="108"/>
      <c r="B136" s="109" t="s">
        <v>1715</v>
      </c>
      <c r="C136" s="103"/>
      <c r="D136" s="104"/>
      <c r="E136" s="100">
        <f t="shared" si="47"/>
        <v>0</v>
      </c>
      <c r="F136" s="94"/>
    </row>
    <row r="137" spans="1:6" ht="17.399999999999999">
      <c r="A137" s="106" t="s">
        <v>1716</v>
      </c>
      <c r="B137" s="102" t="s">
        <v>1717</v>
      </c>
      <c r="C137" s="103">
        <f>C965</f>
        <v>1790047666</v>
      </c>
      <c r="D137" s="104">
        <f t="shared" ref="D137" si="96">D965</f>
        <v>1253033366.2</v>
      </c>
      <c r="E137" s="100">
        <f t="shared" ref="E137:E140" si="97">SUM(D137-C137)</f>
        <v>-537014299.79999995</v>
      </c>
      <c r="F137" s="94"/>
    </row>
    <row r="138" spans="1:6" ht="17.399999999999999">
      <c r="A138" s="106" t="s">
        <v>1118</v>
      </c>
      <c r="B138" s="102" t="s">
        <v>1718</v>
      </c>
      <c r="C138" s="103">
        <f>C641</f>
        <v>20000000</v>
      </c>
      <c r="D138" s="104">
        <f t="shared" ref="D138" si="98">D641</f>
        <v>14000000</v>
      </c>
      <c r="E138" s="100">
        <f t="shared" si="97"/>
        <v>-6000000</v>
      </c>
      <c r="F138" s="94"/>
    </row>
    <row r="139" spans="1:6" ht="17.399999999999999">
      <c r="A139" s="106"/>
      <c r="B139" s="107" t="s">
        <v>1719</v>
      </c>
      <c r="C139" s="103">
        <f>SUM(C137:C138)</f>
        <v>1810047666</v>
      </c>
      <c r="D139" s="104">
        <f t="shared" ref="D139" si="99">SUM(D137:D138)</f>
        <v>1267033366.2</v>
      </c>
      <c r="E139" s="100">
        <f t="shared" si="97"/>
        <v>-543014299.79999995</v>
      </c>
      <c r="F139" s="94"/>
    </row>
    <row r="140" spans="1:6" ht="17.399999999999999">
      <c r="A140" s="102"/>
      <c r="B140" s="107" t="s">
        <v>1720</v>
      </c>
      <c r="C140" s="103">
        <f>C119+C128+C135+C139</f>
        <v>11087093695</v>
      </c>
      <c r="D140" s="104">
        <f t="shared" ref="D140" si="100">D119+D128+D135+D139</f>
        <v>7766965586.5</v>
      </c>
      <c r="E140" s="100">
        <f t="shared" si="97"/>
        <v>-3320128108.5</v>
      </c>
      <c r="F140" s="94"/>
    </row>
    <row r="141" spans="1:6" ht="17.399999999999999">
      <c r="A141" s="102"/>
      <c r="B141" s="107" t="s">
        <v>1609</v>
      </c>
      <c r="C141" s="103">
        <f>C63+C91+C101+C140</f>
        <v>143485248829</v>
      </c>
      <c r="D141" s="104">
        <f t="shared" ref="D141" si="101">D63+D91+D101+D140</f>
        <v>100749662613.90001</v>
      </c>
      <c r="E141" s="100">
        <v>-42735586215.099998</v>
      </c>
      <c r="F141" s="94"/>
    </row>
    <row r="142" spans="1:6" ht="17.399999999999999">
      <c r="A142" s="102"/>
      <c r="B142" s="102"/>
      <c r="C142" s="103"/>
      <c r="D142" s="96"/>
      <c r="E142" s="97"/>
      <c r="F142" s="94"/>
    </row>
    <row r="143" spans="1:6" ht="20.399999999999999">
      <c r="A143" s="5" t="s">
        <v>1472</v>
      </c>
      <c r="F143" s="21"/>
    </row>
    <row r="144" spans="1:6" ht="17.399999999999999">
      <c r="A144" s="11" t="s">
        <v>673</v>
      </c>
      <c r="B144" s="1" t="s">
        <v>1775</v>
      </c>
      <c r="C144" s="2">
        <v>100000000</v>
      </c>
      <c r="D144" s="34">
        <f>SUM(C144)-30%*(C144)</f>
        <v>70000000</v>
      </c>
      <c r="E144" s="44">
        <f>SUM(D144-C144)</f>
        <v>-30000000</v>
      </c>
      <c r="F144" s="38" t="s">
        <v>1855</v>
      </c>
    </row>
    <row r="145" spans="1:7" ht="17.399999999999999">
      <c r="A145" s="11" t="s">
        <v>674</v>
      </c>
      <c r="B145" s="1" t="s">
        <v>1774</v>
      </c>
      <c r="C145" s="2">
        <v>70000000</v>
      </c>
      <c r="D145" s="34">
        <f t="shared" ref="D145:D206" si="102">SUM(C145)-30%*(C145)</f>
        <v>49000000</v>
      </c>
      <c r="E145" s="44">
        <f t="shared" ref="E145:E192" si="103">SUM(D145-C145)</f>
        <v>-21000000</v>
      </c>
      <c r="F145" s="38" t="s">
        <v>1855</v>
      </c>
    </row>
    <row r="146" spans="1:7" ht="17.399999999999999">
      <c r="A146" s="11" t="s">
        <v>675</v>
      </c>
      <c r="B146" s="3" t="s">
        <v>1756</v>
      </c>
      <c r="C146" s="2">
        <v>400000000</v>
      </c>
      <c r="D146" s="34">
        <f t="shared" si="102"/>
        <v>280000000</v>
      </c>
      <c r="E146" s="44">
        <f t="shared" si="103"/>
        <v>-120000000</v>
      </c>
      <c r="F146" s="38" t="s">
        <v>1855</v>
      </c>
    </row>
    <row r="147" spans="1:7" ht="17.399999999999999">
      <c r="A147" s="11" t="s">
        <v>676</v>
      </c>
      <c r="B147" s="1" t="s">
        <v>3</v>
      </c>
      <c r="C147" s="2">
        <v>10239000</v>
      </c>
      <c r="D147" s="34">
        <f t="shared" si="102"/>
        <v>7167300</v>
      </c>
      <c r="E147" s="44">
        <f t="shared" si="103"/>
        <v>-3071700</v>
      </c>
      <c r="F147" s="21"/>
    </row>
    <row r="148" spans="1:7" ht="17.399999999999999">
      <c r="A148" s="11" t="s">
        <v>677</v>
      </c>
      <c r="B148" s="1" t="s">
        <v>1757</v>
      </c>
      <c r="C148" s="2">
        <v>200000000</v>
      </c>
      <c r="D148" s="34">
        <f t="shared" si="102"/>
        <v>140000000</v>
      </c>
      <c r="E148" s="44">
        <f t="shared" si="103"/>
        <v>-60000000</v>
      </c>
      <c r="F148" s="38" t="s">
        <v>1855</v>
      </c>
    </row>
    <row r="149" spans="1:7" ht="17.399999999999999">
      <c r="A149" s="31" t="s">
        <v>678</v>
      </c>
      <c r="B149" s="28" t="s">
        <v>4</v>
      </c>
      <c r="C149" s="16">
        <v>50000000</v>
      </c>
      <c r="D149" s="34">
        <f t="shared" si="102"/>
        <v>35000000</v>
      </c>
      <c r="E149" s="44">
        <f t="shared" si="103"/>
        <v>-15000000</v>
      </c>
      <c r="F149" s="21"/>
    </row>
    <row r="150" spans="1:7" ht="17.399999999999999">
      <c r="A150" s="11" t="s">
        <v>679</v>
      </c>
      <c r="B150" s="1" t="s">
        <v>5</v>
      </c>
      <c r="C150" s="2">
        <v>0</v>
      </c>
      <c r="D150" s="34">
        <f t="shared" si="102"/>
        <v>0</v>
      </c>
      <c r="E150" s="44">
        <f t="shared" si="103"/>
        <v>0</v>
      </c>
      <c r="F150" s="21"/>
    </row>
    <row r="151" spans="1:7" ht="17.399999999999999">
      <c r="A151" s="11" t="s">
        <v>680</v>
      </c>
      <c r="B151" s="1" t="s">
        <v>1758</v>
      </c>
      <c r="C151" s="2">
        <v>340000000</v>
      </c>
      <c r="D151" s="34">
        <f t="shared" si="102"/>
        <v>238000000</v>
      </c>
      <c r="E151" s="44">
        <f t="shared" si="103"/>
        <v>-102000000</v>
      </c>
      <c r="F151" s="38" t="s">
        <v>1855</v>
      </c>
    </row>
    <row r="152" spans="1:7" ht="17.399999999999999">
      <c r="A152" s="11" t="s">
        <v>681</v>
      </c>
      <c r="B152" s="1" t="s">
        <v>1759</v>
      </c>
      <c r="C152" s="2">
        <v>50451764</v>
      </c>
      <c r="D152" s="34">
        <f t="shared" si="102"/>
        <v>35316234.799999997</v>
      </c>
      <c r="E152" s="44">
        <f t="shared" si="103"/>
        <v>-15135529.200000003</v>
      </c>
      <c r="F152" s="38" t="s">
        <v>1855</v>
      </c>
      <c r="G152" s="22"/>
    </row>
    <row r="153" spans="1:7" ht="17.399999999999999">
      <c r="A153" s="11" t="s">
        <v>682</v>
      </c>
      <c r="B153" s="1" t="s">
        <v>6</v>
      </c>
      <c r="C153" s="2">
        <v>0</v>
      </c>
      <c r="D153" s="34">
        <f t="shared" si="102"/>
        <v>0</v>
      </c>
      <c r="E153" s="44">
        <f t="shared" si="103"/>
        <v>0</v>
      </c>
      <c r="F153" s="21"/>
    </row>
    <row r="154" spans="1:7" ht="17.399999999999999">
      <c r="A154" s="11" t="s">
        <v>683</v>
      </c>
      <c r="B154" s="1" t="s">
        <v>1760</v>
      </c>
      <c r="C154" s="2">
        <v>100000000</v>
      </c>
      <c r="D154" s="34">
        <f t="shared" si="102"/>
        <v>70000000</v>
      </c>
      <c r="E154" s="44">
        <f t="shared" si="103"/>
        <v>-30000000</v>
      </c>
      <c r="F154" s="21"/>
    </row>
    <row r="155" spans="1:7" ht="17.399999999999999">
      <c r="A155" s="11" t="s">
        <v>684</v>
      </c>
      <c r="B155" s="1" t="s">
        <v>7</v>
      </c>
      <c r="C155" s="2">
        <v>51000000</v>
      </c>
      <c r="D155" s="34">
        <f t="shared" si="102"/>
        <v>35700000</v>
      </c>
      <c r="E155" s="44">
        <f t="shared" si="103"/>
        <v>-15300000</v>
      </c>
      <c r="F155" s="21"/>
    </row>
    <row r="156" spans="1:7" ht="17.399999999999999">
      <c r="A156" s="11" t="s">
        <v>685</v>
      </c>
      <c r="B156" s="1" t="s">
        <v>8</v>
      </c>
      <c r="C156" s="2">
        <v>0</v>
      </c>
      <c r="D156" s="34">
        <f t="shared" si="102"/>
        <v>0</v>
      </c>
      <c r="E156" s="44">
        <f t="shared" si="103"/>
        <v>0</v>
      </c>
      <c r="F156" s="21"/>
    </row>
    <row r="157" spans="1:7" ht="17.399999999999999">
      <c r="A157" s="11" t="s">
        <v>686</v>
      </c>
      <c r="B157" s="1" t="s">
        <v>9</v>
      </c>
      <c r="C157" s="2">
        <v>30700000</v>
      </c>
      <c r="D157" s="34">
        <f t="shared" si="102"/>
        <v>21490000</v>
      </c>
      <c r="E157" s="44">
        <f t="shared" si="103"/>
        <v>-9210000</v>
      </c>
      <c r="F157" s="21"/>
    </row>
    <row r="158" spans="1:7" ht="17.399999999999999">
      <c r="A158" s="11" t="s">
        <v>687</v>
      </c>
      <c r="B158" s="1" t="s">
        <v>10</v>
      </c>
      <c r="C158" s="2">
        <v>0</v>
      </c>
      <c r="D158" s="34">
        <f t="shared" si="102"/>
        <v>0</v>
      </c>
      <c r="E158" s="44">
        <f t="shared" si="103"/>
        <v>0</v>
      </c>
      <c r="F158" s="21"/>
    </row>
    <row r="159" spans="1:7" ht="20.399999999999999" customHeight="1">
      <c r="A159" s="11" t="s">
        <v>688</v>
      </c>
      <c r="B159" s="1" t="s">
        <v>1730</v>
      </c>
      <c r="C159" s="2">
        <v>0</v>
      </c>
      <c r="D159" s="34">
        <f t="shared" si="102"/>
        <v>0</v>
      </c>
      <c r="E159" s="44">
        <f t="shared" si="103"/>
        <v>0</v>
      </c>
      <c r="F159" s="21"/>
    </row>
    <row r="160" spans="1:7" ht="15.6" customHeight="1">
      <c r="A160" s="12" t="s">
        <v>689</v>
      </c>
      <c r="B160" s="4" t="s">
        <v>11</v>
      </c>
      <c r="C160" s="2">
        <v>17917000</v>
      </c>
      <c r="D160" s="34">
        <f t="shared" si="102"/>
        <v>12541900</v>
      </c>
      <c r="E160" s="44">
        <f t="shared" si="103"/>
        <v>-5375100</v>
      </c>
      <c r="F160" s="21"/>
    </row>
    <row r="161" spans="1:6" ht="17.399999999999999">
      <c r="A161" s="11" t="s">
        <v>690</v>
      </c>
      <c r="B161" s="1" t="s">
        <v>12</v>
      </c>
      <c r="C161" s="2">
        <v>260121422</v>
      </c>
      <c r="D161" s="34">
        <f t="shared" si="102"/>
        <v>182084995.40000001</v>
      </c>
      <c r="E161" s="44">
        <f t="shared" si="103"/>
        <v>-78036426.599999994</v>
      </c>
      <c r="F161" s="21"/>
    </row>
    <row r="162" spans="1:6" ht="17.399999999999999">
      <c r="A162" s="11" t="s">
        <v>691</v>
      </c>
      <c r="B162" s="1" t="s">
        <v>13</v>
      </c>
      <c r="C162" s="2">
        <v>0</v>
      </c>
      <c r="D162" s="34">
        <f t="shared" si="102"/>
        <v>0</v>
      </c>
      <c r="E162" s="44">
        <f t="shared" si="103"/>
        <v>0</v>
      </c>
      <c r="F162" s="21"/>
    </row>
    <row r="163" spans="1:6" ht="17.399999999999999">
      <c r="A163" s="11" t="s">
        <v>692</v>
      </c>
      <c r="B163" s="1" t="s">
        <v>14</v>
      </c>
      <c r="C163" s="2">
        <v>20000000</v>
      </c>
      <c r="D163" s="34">
        <f t="shared" si="102"/>
        <v>14000000</v>
      </c>
      <c r="E163" s="44">
        <f t="shared" si="103"/>
        <v>-6000000</v>
      </c>
      <c r="F163" s="21"/>
    </row>
    <row r="164" spans="1:6" ht="17.399999999999999">
      <c r="A164" s="11" t="s">
        <v>693</v>
      </c>
      <c r="B164" s="1" t="s">
        <v>15</v>
      </c>
      <c r="C164" s="2">
        <v>38185807</v>
      </c>
      <c r="D164" s="34">
        <f t="shared" si="102"/>
        <v>26730064.899999999</v>
      </c>
      <c r="E164" s="44">
        <f t="shared" si="103"/>
        <v>-11455742.100000001</v>
      </c>
      <c r="F164" s="21"/>
    </row>
    <row r="165" spans="1:6" ht="17.399999999999999">
      <c r="A165" s="11" t="s">
        <v>694</v>
      </c>
      <c r="B165" s="1" t="s">
        <v>16</v>
      </c>
      <c r="C165" s="2">
        <v>20000000</v>
      </c>
      <c r="D165" s="34">
        <f t="shared" si="102"/>
        <v>14000000</v>
      </c>
      <c r="E165" s="44">
        <f t="shared" si="103"/>
        <v>-6000000</v>
      </c>
      <c r="F165" s="21"/>
    </row>
    <row r="166" spans="1:6" ht="17.399999999999999">
      <c r="A166" s="11" t="s">
        <v>695</v>
      </c>
      <c r="B166" s="1" t="s">
        <v>17</v>
      </c>
      <c r="C166" s="2">
        <v>30000000</v>
      </c>
      <c r="D166" s="34">
        <f t="shared" si="102"/>
        <v>21000000</v>
      </c>
      <c r="E166" s="44">
        <f t="shared" si="103"/>
        <v>-9000000</v>
      </c>
      <c r="F166" s="21"/>
    </row>
    <row r="167" spans="1:6" ht="17.399999999999999">
      <c r="A167" s="11" t="s">
        <v>696</v>
      </c>
      <c r="B167" s="1" t="s">
        <v>18</v>
      </c>
      <c r="C167" s="2">
        <v>12920327</v>
      </c>
      <c r="D167" s="34">
        <f t="shared" si="102"/>
        <v>9044228.9000000004</v>
      </c>
      <c r="E167" s="44">
        <f t="shared" si="103"/>
        <v>-3876098.0999999996</v>
      </c>
      <c r="F167" s="21"/>
    </row>
    <row r="168" spans="1:6" ht="17.850000000000001" customHeight="1">
      <c r="A168" s="11" t="s">
        <v>697</v>
      </c>
      <c r="B168" s="1" t="s">
        <v>19</v>
      </c>
      <c r="C168" s="2">
        <v>8252327</v>
      </c>
      <c r="D168" s="34">
        <f t="shared" si="102"/>
        <v>5776628.9000000004</v>
      </c>
      <c r="E168" s="44">
        <f t="shared" si="103"/>
        <v>-2475698.0999999996</v>
      </c>
      <c r="F168" s="21"/>
    </row>
    <row r="169" spans="1:6" ht="17.850000000000001" customHeight="1">
      <c r="A169" s="11" t="s">
        <v>698</v>
      </c>
      <c r="B169" s="1" t="s">
        <v>20</v>
      </c>
      <c r="C169" s="2">
        <v>25420327</v>
      </c>
      <c r="D169" s="34">
        <f t="shared" si="102"/>
        <v>17794228.899999999</v>
      </c>
      <c r="E169" s="44">
        <f t="shared" si="103"/>
        <v>-7626098.1000000015</v>
      </c>
      <c r="F169" s="21"/>
    </row>
    <row r="170" spans="1:6" ht="17.850000000000001" customHeight="1">
      <c r="A170" s="11" t="s">
        <v>699</v>
      </c>
      <c r="B170" s="1" t="s">
        <v>1831</v>
      </c>
      <c r="C170" s="2">
        <v>15618363</v>
      </c>
      <c r="D170" s="34">
        <f t="shared" si="102"/>
        <v>10932854.100000001</v>
      </c>
      <c r="E170" s="44">
        <f t="shared" si="103"/>
        <v>-4685508.8999999985</v>
      </c>
      <c r="F170" s="21"/>
    </row>
    <row r="171" spans="1:6" ht="17.850000000000001" customHeight="1">
      <c r="A171" s="11" t="s">
        <v>700</v>
      </c>
      <c r="B171" s="4" t="s">
        <v>21</v>
      </c>
      <c r="C171" s="2">
        <v>36047234</v>
      </c>
      <c r="D171" s="34">
        <f t="shared" si="102"/>
        <v>25233063.800000001</v>
      </c>
      <c r="E171" s="44">
        <f t="shared" si="103"/>
        <v>-10814170.199999999</v>
      </c>
      <c r="F171" s="21"/>
    </row>
    <row r="172" spans="1:6" ht="17.850000000000001" customHeight="1">
      <c r="A172" s="11" t="s">
        <v>701</v>
      </c>
      <c r="B172" s="4" t="s">
        <v>22</v>
      </c>
      <c r="C172" s="2">
        <v>21405122</v>
      </c>
      <c r="D172" s="34">
        <f t="shared" si="102"/>
        <v>14983585.4</v>
      </c>
      <c r="E172" s="44">
        <f>SUM(D172-C172)</f>
        <v>-6421536.5999999996</v>
      </c>
      <c r="F172" s="21"/>
    </row>
    <row r="173" spans="1:6" ht="17.850000000000001" customHeight="1">
      <c r="A173" s="11" t="s">
        <v>702</v>
      </c>
      <c r="B173" s="4" t="s">
        <v>23</v>
      </c>
      <c r="C173" s="2">
        <v>26532535</v>
      </c>
      <c r="D173" s="34">
        <f t="shared" si="102"/>
        <v>18572774.5</v>
      </c>
      <c r="E173" s="44">
        <f t="shared" si="103"/>
        <v>-7959760.5</v>
      </c>
      <c r="F173" s="21"/>
    </row>
    <row r="174" spans="1:6" ht="17.850000000000001" customHeight="1">
      <c r="A174" s="11" t="s">
        <v>703</v>
      </c>
      <c r="B174" s="4" t="s">
        <v>1761</v>
      </c>
      <c r="C174" s="2">
        <v>66013137</v>
      </c>
      <c r="D174" s="34">
        <f t="shared" si="102"/>
        <v>46209195.900000006</v>
      </c>
      <c r="E174" s="44">
        <f t="shared" si="103"/>
        <v>-19803941.099999994</v>
      </c>
      <c r="F174" s="38" t="s">
        <v>1855</v>
      </c>
    </row>
    <row r="175" spans="1:6" ht="17.850000000000001" customHeight="1">
      <c r="A175" s="11" t="s">
        <v>704</v>
      </c>
      <c r="B175" s="4" t="s">
        <v>24</v>
      </c>
      <c r="C175" s="2">
        <v>29493797</v>
      </c>
      <c r="D175" s="34">
        <f t="shared" si="102"/>
        <v>20645657.899999999</v>
      </c>
      <c r="E175" s="44">
        <f t="shared" si="103"/>
        <v>-8848139.1000000015</v>
      </c>
      <c r="F175" s="21"/>
    </row>
    <row r="176" spans="1:6" ht="17.850000000000001" customHeight="1">
      <c r="A176" s="11" t="s">
        <v>705</v>
      </c>
      <c r="B176" s="4" t="s">
        <v>1773</v>
      </c>
      <c r="C176" s="2">
        <v>315734037</v>
      </c>
      <c r="D176" s="34">
        <f t="shared" si="102"/>
        <v>221013825.90000001</v>
      </c>
      <c r="E176" s="44">
        <f t="shared" si="103"/>
        <v>-94720211.099999994</v>
      </c>
      <c r="F176" s="38" t="s">
        <v>1855</v>
      </c>
    </row>
    <row r="177" spans="1:6" ht="17.850000000000001" customHeight="1">
      <c r="A177" s="11" t="s">
        <v>706</v>
      </c>
      <c r="B177" s="4" t="s">
        <v>25</v>
      </c>
      <c r="C177" s="2">
        <v>16000000</v>
      </c>
      <c r="D177" s="34">
        <f t="shared" si="102"/>
        <v>11200000</v>
      </c>
      <c r="E177" s="44">
        <f t="shared" si="103"/>
        <v>-4800000</v>
      </c>
      <c r="F177" s="21"/>
    </row>
    <row r="178" spans="1:6" ht="17.850000000000001" customHeight="1">
      <c r="A178" s="11" t="s">
        <v>707</v>
      </c>
      <c r="B178" s="4" t="s">
        <v>26</v>
      </c>
      <c r="C178" s="2">
        <v>36900000</v>
      </c>
      <c r="D178" s="34">
        <f t="shared" si="102"/>
        <v>25830000</v>
      </c>
      <c r="E178" s="44">
        <f t="shared" si="103"/>
        <v>-11070000</v>
      </c>
      <c r="F178" s="21"/>
    </row>
    <row r="179" spans="1:6" ht="17.850000000000001" customHeight="1">
      <c r="A179" s="11" t="s">
        <v>708</v>
      </c>
      <c r="B179" s="4" t="s">
        <v>27</v>
      </c>
      <c r="C179" s="2">
        <v>18000000</v>
      </c>
      <c r="D179" s="34">
        <f t="shared" si="102"/>
        <v>12600000</v>
      </c>
      <c r="E179" s="44">
        <f t="shared" si="103"/>
        <v>-5400000</v>
      </c>
      <c r="F179" s="21"/>
    </row>
    <row r="180" spans="1:6" ht="17.850000000000001" customHeight="1">
      <c r="A180" s="11" t="s">
        <v>709</v>
      </c>
      <c r="B180" s="4" t="s">
        <v>28</v>
      </c>
      <c r="C180" s="2">
        <v>7809793</v>
      </c>
      <c r="D180" s="34">
        <f t="shared" si="102"/>
        <v>5466855.0999999996</v>
      </c>
      <c r="E180" s="44">
        <f t="shared" si="103"/>
        <v>-2342937.9000000004</v>
      </c>
      <c r="F180" s="21"/>
    </row>
    <row r="181" spans="1:6" ht="17.850000000000001" customHeight="1">
      <c r="A181" s="11" t="s">
        <v>710</v>
      </c>
      <c r="B181" s="4" t="s">
        <v>1751</v>
      </c>
      <c r="C181" s="2">
        <v>10200776</v>
      </c>
      <c r="D181" s="34">
        <f t="shared" si="102"/>
        <v>7140543.2000000002</v>
      </c>
      <c r="E181" s="44">
        <f t="shared" si="103"/>
        <v>-3060232.8</v>
      </c>
      <c r="F181" s="21"/>
    </row>
    <row r="182" spans="1:6" ht="17.850000000000001" customHeight="1">
      <c r="A182" s="11" t="s">
        <v>711</v>
      </c>
      <c r="B182" s="4" t="s">
        <v>1750</v>
      </c>
      <c r="C182" s="2">
        <v>10200813</v>
      </c>
      <c r="D182" s="34">
        <f t="shared" si="102"/>
        <v>7140569.0999999996</v>
      </c>
      <c r="E182" s="44">
        <f t="shared" si="103"/>
        <v>-3060243.9000000004</v>
      </c>
      <c r="F182" s="21"/>
    </row>
    <row r="183" spans="1:6" ht="17.850000000000001" customHeight="1">
      <c r="A183" s="11" t="s">
        <v>712</v>
      </c>
      <c r="B183" s="4" t="s">
        <v>29</v>
      </c>
      <c r="C183" s="2">
        <v>26000000</v>
      </c>
      <c r="D183" s="34">
        <f t="shared" si="102"/>
        <v>18200000</v>
      </c>
      <c r="E183" s="44">
        <f t="shared" si="103"/>
        <v>-7800000</v>
      </c>
      <c r="F183" s="21"/>
    </row>
    <row r="184" spans="1:6" ht="17.850000000000001" customHeight="1">
      <c r="A184" s="11" t="s">
        <v>713</v>
      </c>
      <c r="B184" s="4" t="s">
        <v>30</v>
      </c>
      <c r="C184" s="16">
        <v>308800000</v>
      </c>
      <c r="D184" s="35">
        <f>C184-E184</f>
        <v>308800000</v>
      </c>
      <c r="E184" s="44">
        <v>0</v>
      </c>
      <c r="F184" s="21"/>
    </row>
    <row r="185" spans="1:6" ht="17.850000000000001" customHeight="1">
      <c r="A185" s="11" t="s">
        <v>714</v>
      </c>
      <c r="B185" s="4" t="s">
        <v>31</v>
      </c>
      <c r="C185" s="2">
        <v>20145000</v>
      </c>
      <c r="D185" s="34">
        <f t="shared" si="102"/>
        <v>14101500</v>
      </c>
      <c r="E185" s="44">
        <f t="shared" si="103"/>
        <v>-6043500</v>
      </c>
      <c r="F185" s="21"/>
    </row>
    <row r="186" spans="1:6" ht="17.850000000000001" customHeight="1">
      <c r="A186" s="11" t="s">
        <v>715</v>
      </c>
      <c r="B186" s="4" t="s">
        <v>32</v>
      </c>
      <c r="C186" s="2">
        <v>36820000</v>
      </c>
      <c r="D186" s="34">
        <f t="shared" si="102"/>
        <v>25774000</v>
      </c>
      <c r="E186" s="44">
        <f t="shared" si="103"/>
        <v>-11046000</v>
      </c>
      <c r="F186" s="21"/>
    </row>
    <row r="187" spans="1:6" ht="17.850000000000001" customHeight="1">
      <c r="A187" s="11" t="s">
        <v>716</v>
      </c>
      <c r="B187" s="4" t="s">
        <v>33</v>
      </c>
      <c r="C187" s="2">
        <v>30252000</v>
      </c>
      <c r="D187" s="34">
        <f t="shared" si="102"/>
        <v>21176400</v>
      </c>
      <c r="E187" s="44">
        <f t="shared" si="103"/>
        <v>-9075600</v>
      </c>
      <c r="F187" s="21"/>
    </row>
    <row r="188" spans="1:6" ht="17.850000000000001" customHeight="1">
      <c r="A188" s="11" t="s">
        <v>717</v>
      </c>
      <c r="B188" s="4" t="s">
        <v>34</v>
      </c>
      <c r="C188" s="2">
        <v>27000000</v>
      </c>
      <c r="D188" s="34">
        <f>SUM(C188)-30%*(C188)</f>
        <v>18900000</v>
      </c>
      <c r="E188" s="44">
        <f t="shared" si="103"/>
        <v>-8100000</v>
      </c>
      <c r="F188" s="21"/>
    </row>
    <row r="189" spans="1:6" ht="17.850000000000001" customHeight="1">
      <c r="A189" s="11" t="s">
        <v>718</v>
      </c>
      <c r="B189" s="4" t="s">
        <v>35</v>
      </c>
      <c r="C189" s="2">
        <v>6000000</v>
      </c>
      <c r="D189" s="34">
        <f t="shared" si="102"/>
        <v>4200000</v>
      </c>
      <c r="E189" s="44">
        <f t="shared" si="103"/>
        <v>-1800000</v>
      </c>
      <c r="F189" s="21"/>
    </row>
    <row r="190" spans="1:6" ht="17.850000000000001" customHeight="1">
      <c r="A190" s="11" t="s">
        <v>719</v>
      </c>
      <c r="B190" s="4" t="s">
        <v>36</v>
      </c>
      <c r="C190" s="2">
        <v>40000000</v>
      </c>
      <c r="D190" s="34">
        <f t="shared" si="102"/>
        <v>28000000</v>
      </c>
      <c r="E190" s="44">
        <f t="shared" si="103"/>
        <v>-12000000</v>
      </c>
      <c r="F190" s="21"/>
    </row>
    <row r="191" spans="1:6" ht="17.850000000000001" customHeight="1">
      <c r="A191" s="11" t="s">
        <v>720</v>
      </c>
      <c r="B191" s="4" t="s">
        <v>37</v>
      </c>
      <c r="C191" s="2">
        <v>250000000</v>
      </c>
      <c r="D191" s="34">
        <f t="shared" si="102"/>
        <v>175000000</v>
      </c>
      <c r="E191" s="44">
        <f t="shared" si="103"/>
        <v>-75000000</v>
      </c>
      <c r="F191" s="21"/>
    </row>
    <row r="192" spans="1:6" ht="17.850000000000001" customHeight="1">
      <c r="A192" s="11" t="s">
        <v>721</v>
      </c>
      <c r="B192" s="4" t="s">
        <v>1747</v>
      </c>
      <c r="C192" s="16">
        <v>2500000000</v>
      </c>
      <c r="D192" s="35">
        <v>4300000000</v>
      </c>
      <c r="E192" s="44">
        <f t="shared" si="103"/>
        <v>1800000000</v>
      </c>
      <c r="F192" s="38" t="s">
        <v>1855</v>
      </c>
    </row>
    <row r="193" spans="1:7" ht="17.850000000000001" customHeight="1">
      <c r="A193" s="11"/>
      <c r="B193" s="14" t="s">
        <v>1505</v>
      </c>
      <c r="C193" s="2">
        <f>SUM(C144:C192)</f>
        <v>5690180581</v>
      </c>
      <c r="D193" s="36">
        <f t="shared" ref="D193" si="104">SUM(D144:D192)</f>
        <v>6625766406.7000008</v>
      </c>
      <c r="E193" s="2">
        <f>SUM(E144:E192)</f>
        <v>935585825.69999993</v>
      </c>
      <c r="F193" s="21"/>
    </row>
    <row r="194" spans="1:7" ht="17.850000000000001" customHeight="1">
      <c r="A194" s="5" t="s">
        <v>722</v>
      </c>
      <c r="B194" s="1"/>
      <c r="C194" s="2"/>
      <c r="D194" s="34"/>
      <c r="E194" s="17"/>
      <c r="F194" s="21"/>
    </row>
    <row r="195" spans="1:7" ht="17.850000000000001" customHeight="1">
      <c r="A195" s="11" t="s">
        <v>723</v>
      </c>
      <c r="B195" s="20" t="s">
        <v>1731</v>
      </c>
      <c r="C195" s="7">
        <v>544669600</v>
      </c>
      <c r="D195" s="34">
        <f t="shared" si="102"/>
        <v>381268720</v>
      </c>
      <c r="E195" s="44">
        <f t="shared" ref="E195" si="105">SUM(D195-C195)</f>
        <v>-163400880</v>
      </c>
      <c r="F195" s="21"/>
    </row>
    <row r="196" spans="1:7" ht="17.850000000000001" customHeight="1">
      <c r="A196" s="11"/>
      <c r="B196" s="14" t="s">
        <v>1506</v>
      </c>
      <c r="C196" s="7">
        <f>SUM(C195)</f>
        <v>544669600</v>
      </c>
      <c r="D196" s="7">
        <f t="shared" ref="D196:E196" si="106">SUM(D195)</f>
        <v>381268720</v>
      </c>
      <c r="E196" s="7">
        <f t="shared" si="106"/>
        <v>-163400880</v>
      </c>
      <c r="F196" s="21"/>
    </row>
    <row r="197" spans="1:7" ht="17.850000000000001" customHeight="1">
      <c r="A197" s="5" t="s">
        <v>724</v>
      </c>
      <c r="B197" s="1"/>
      <c r="C197" s="2"/>
      <c r="D197" s="34"/>
      <c r="E197" s="17"/>
      <c r="F197" s="21"/>
    </row>
    <row r="198" spans="1:7" ht="17.850000000000001" customHeight="1">
      <c r="A198" s="11" t="s">
        <v>725</v>
      </c>
      <c r="B198" s="1" t="s">
        <v>1748</v>
      </c>
      <c r="C198" s="2">
        <v>368054573</v>
      </c>
      <c r="D198" s="34">
        <f t="shared" si="102"/>
        <v>257638201.10000002</v>
      </c>
      <c r="E198" s="44">
        <f t="shared" ref="E198:E253" si="107">SUM(D198-C198)</f>
        <v>-110416371.89999998</v>
      </c>
      <c r="F198" s="38" t="s">
        <v>1855</v>
      </c>
    </row>
    <row r="199" spans="1:7" ht="17.850000000000001" customHeight="1">
      <c r="A199" s="11" t="s">
        <v>726</v>
      </c>
      <c r="B199" s="1" t="s">
        <v>1749</v>
      </c>
      <c r="C199" s="2">
        <v>169805000</v>
      </c>
      <c r="D199" s="34">
        <f t="shared" si="102"/>
        <v>118863500</v>
      </c>
      <c r="E199" s="44">
        <f t="shared" si="107"/>
        <v>-50941500</v>
      </c>
      <c r="F199" s="38" t="s">
        <v>1855</v>
      </c>
    </row>
    <row r="200" spans="1:7" ht="17.850000000000001" customHeight="1">
      <c r="A200" s="11" t="s">
        <v>727</v>
      </c>
      <c r="B200" s="3" t="s">
        <v>38</v>
      </c>
      <c r="C200" s="2">
        <v>172370000</v>
      </c>
      <c r="D200" s="34">
        <f t="shared" si="102"/>
        <v>120659000</v>
      </c>
      <c r="E200" s="44">
        <f t="shared" si="107"/>
        <v>-51711000</v>
      </c>
      <c r="F200" s="21"/>
      <c r="G200" s="23"/>
    </row>
    <row r="201" spans="1:7" ht="17.850000000000001" customHeight="1">
      <c r="A201" s="1"/>
      <c r="B201" s="14" t="s">
        <v>1507</v>
      </c>
      <c r="C201" s="2">
        <f>SUM(C198:C200)</f>
        <v>710229573</v>
      </c>
      <c r="D201" s="36">
        <f>SUM(D198:D200)</f>
        <v>497160701.10000002</v>
      </c>
      <c r="E201" s="45">
        <f t="shared" si="107"/>
        <v>-213068871.89999998</v>
      </c>
      <c r="F201" s="21"/>
    </row>
    <row r="202" spans="1:7" ht="17.850000000000001" customHeight="1">
      <c r="A202" s="5" t="s">
        <v>728</v>
      </c>
      <c r="B202" s="1"/>
      <c r="C202" s="2"/>
      <c r="D202" s="34"/>
      <c r="E202" s="17"/>
      <c r="F202" s="21"/>
    </row>
    <row r="203" spans="1:7" ht="17.850000000000001" customHeight="1">
      <c r="A203" s="11" t="s">
        <v>729</v>
      </c>
      <c r="B203" s="1" t="s">
        <v>39</v>
      </c>
      <c r="C203" s="2">
        <v>58690000</v>
      </c>
      <c r="D203" s="34">
        <f t="shared" si="102"/>
        <v>41083000</v>
      </c>
      <c r="E203" s="44">
        <f t="shared" si="107"/>
        <v>-17607000</v>
      </c>
      <c r="F203" s="21"/>
    </row>
    <row r="204" spans="1:7" ht="17.850000000000001" customHeight="1">
      <c r="A204" s="11" t="s">
        <v>730</v>
      </c>
      <c r="B204" s="1" t="s">
        <v>40</v>
      </c>
      <c r="C204" s="2">
        <v>26100000</v>
      </c>
      <c r="D204" s="34">
        <f t="shared" si="102"/>
        <v>18270000</v>
      </c>
      <c r="E204" s="44">
        <f t="shared" si="107"/>
        <v>-7830000</v>
      </c>
      <c r="F204" s="21"/>
    </row>
    <row r="205" spans="1:7" ht="17.850000000000001" customHeight="1">
      <c r="A205" s="11" t="s">
        <v>731</v>
      </c>
      <c r="B205" s="3" t="s">
        <v>41</v>
      </c>
      <c r="C205" s="2">
        <v>5000000</v>
      </c>
      <c r="D205" s="34">
        <f t="shared" si="102"/>
        <v>3500000</v>
      </c>
      <c r="E205" s="44">
        <f t="shared" si="107"/>
        <v>-1500000</v>
      </c>
      <c r="F205" s="21"/>
    </row>
    <row r="206" spans="1:7" ht="17.850000000000001" customHeight="1">
      <c r="A206" s="11" t="s">
        <v>732</v>
      </c>
      <c r="B206" s="3" t="s">
        <v>42</v>
      </c>
      <c r="C206" s="2">
        <v>6960352</v>
      </c>
      <c r="D206" s="34">
        <f t="shared" si="102"/>
        <v>4872246.4000000004</v>
      </c>
      <c r="E206" s="44">
        <f t="shared" si="107"/>
        <v>-2088105.5999999996</v>
      </c>
      <c r="F206" s="21"/>
    </row>
    <row r="207" spans="1:7" ht="17.850000000000001" customHeight="1">
      <c r="A207" s="1"/>
      <c r="B207" s="14" t="s">
        <v>1721</v>
      </c>
      <c r="C207" s="2">
        <f>SUM(C203:C206)</f>
        <v>96750352</v>
      </c>
      <c r="D207" s="36">
        <f t="shared" ref="D207" si="108">SUM(D203:D206)</f>
        <v>67725246.400000006</v>
      </c>
      <c r="E207" s="45">
        <f t="shared" si="107"/>
        <v>-29025105.599999994</v>
      </c>
      <c r="F207" s="21"/>
    </row>
    <row r="208" spans="1:7" ht="17.850000000000001" customHeight="1">
      <c r="A208" s="5" t="s">
        <v>733</v>
      </c>
      <c r="B208" s="1"/>
      <c r="C208" s="2"/>
      <c r="D208" s="34"/>
      <c r="E208" s="17"/>
      <c r="F208" s="21"/>
    </row>
    <row r="209" spans="1:7" ht="17.850000000000001" customHeight="1">
      <c r="A209" s="11" t="s">
        <v>734</v>
      </c>
      <c r="B209" s="1" t="s">
        <v>43</v>
      </c>
      <c r="C209" s="2">
        <v>35000000</v>
      </c>
      <c r="D209" s="34">
        <f t="shared" ref="D209:D271" si="109">SUM(C209)-30%*(C209)</f>
        <v>24500000</v>
      </c>
      <c r="E209" s="44">
        <f t="shared" si="107"/>
        <v>-10500000</v>
      </c>
      <c r="F209" s="21"/>
    </row>
    <row r="210" spans="1:7" ht="17.850000000000001" customHeight="1">
      <c r="A210" s="11" t="s">
        <v>735</v>
      </c>
      <c r="B210" s="1" t="s">
        <v>44</v>
      </c>
      <c r="C210" s="2">
        <v>50000000</v>
      </c>
      <c r="D210" s="34">
        <f t="shared" si="109"/>
        <v>35000000</v>
      </c>
      <c r="E210" s="44">
        <f t="shared" si="107"/>
        <v>-15000000</v>
      </c>
      <c r="F210" s="21"/>
    </row>
    <row r="211" spans="1:7" ht="17.850000000000001" customHeight="1">
      <c r="A211" s="11" t="s">
        <v>736</v>
      </c>
      <c r="B211" s="3" t="s">
        <v>45</v>
      </c>
      <c r="C211" s="2">
        <v>27000000</v>
      </c>
      <c r="D211" s="34">
        <f t="shared" si="109"/>
        <v>18900000</v>
      </c>
      <c r="E211" s="44">
        <f t="shared" si="107"/>
        <v>-8100000</v>
      </c>
      <c r="F211" s="21"/>
    </row>
    <row r="212" spans="1:7" ht="17.850000000000001" customHeight="1">
      <c r="A212" s="11" t="s">
        <v>737</v>
      </c>
      <c r="B212" s="3" t="s">
        <v>46</v>
      </c>
      <c r="C212" s="2">
        <v>85000000</v>
      </c>
      <c r="D212" s="34">
        <f t="shared" si="109"/>
        <v>59500000</v>
      </c>
      <c r="E212" s="44">
        <f t="shared" si="107"/>
        <v>-25500000</v>
      </c>
      <c r="F212" s="21"/>
    </row>
    <row r="213" spans="1:7" ht="17.850000000000001" customHeight="1">
      <c r="A213" s="11" t="s">
        <v>738</v>
      </c>
      <c r="B213" s="3" t="s">
        <v>1762</v>
      </c>
      <c r="C213" s="2">
        <v>180000000</v>
      </c>
      <c r="D213" s="34">
        <f t="shared" si="109"/>
        <v>126000000</v>
      </c>
      <c r="E213" s="44">
        <f t="shared" si="107"/>
        <v>-54000000</v>
      </c>
      <c r="F213" s="38" t="s">
        <v>1855</v>
      </c>
    </row>
    <row r="214" spans="1:7" ht="17.850000000000001" customHeight="1">
      <c r="A214" s="11" t="s">
        <v>739</v>
      </c>
      <c r="B214" s="3" t="s">
        <v>47</v>
      </c>
      <c r="C214" s="2">
        <v>11000000</v>
      </c>
      <c r="D214" s="34">
        <f t="shared" si="109"/>
        <v>7700000</v>
      </c>
      <c r="E214" s="44">
        <f t="shared" si="107"/>
        <v>-3300000</v>
      </c>
      <c r="F214" s="21"/>
    </row>
    <row r="215" spans="1:7" ht="17.850000000000001" customHeight="1">
      <c r="A215" s="11" t="s">
        <v>740</v>
      </c>
      <c r="B215" s="3" t="s">
        <v>48</v>
      </c>
      <c r="C215" s="2">
        <v>7000000</v>
      </c>
      <c r="D215" s="34">
        <f t="shared" si="109"/>
        <v>4900000</v>
      </c>
      <c r="E215" s="44">
        <f t="shared" si="107"/>
        <v>-2100000</v>
      </c>
      <c r="F215" s="21"/>
    </row>
    <row r="216" spans="1:7" ht="17.850000000000001" customHeight="1">
      <c r="A216" s="11" t="s">
        <v>741</v>
      </c>
      <c r="B216" s="3" t="s">
        <v>49</v>
      </c>
      <c r="C216" s="2">
        <v>11000000</v>
      </c>
      <c r="D216" s="34">
        <f t="shared" si="109"/>
        <v>7700000</v>
      </c>
      <c r="E216" s="44">
        <f t="shared" si="107"/>
        <v>-3300000</v>
      </c>
      <c r="F216" s="21"/>
    </row>
    <row r="217" spans="1:7" ht="17.850000000000001" customHeight="1">
      <c r="A217" s="11" t="s">
        <v>742</v>
      </c>
      <c r="B217" s="3" t="s">
        <v>50</v>
      </c>
      <c r="C217" s="2">
        <v>5000000</v>
      </c>
      <c r="D217" s="34">
        <f t="shared" si="109"/>
        <v>3500000</v>
      </c>
      <c r="E217" s="44">
        <f t="shared" si="107"/>
        <v>-1500000</v>
      </c>
      <c r="F217" s="21"/>
    </row>
    <row r="218" spans="1:7" ht="17.850000000000001" customHeight="1">
      <c r="A218" s="11" t="s">
        <v>743</v>
      </c>
      <c r="B218" s="3" t="s">
        <v>1508</v>
      </c>
      <c r="C218" s="2">
        <v>410000000</v>
      </c>
      <c r="D218" s="34">
        <f t="shared" si="109"/>
        <v>287000000</v>
      </c>
      <c r="E218" s="44">
        <f t="shared" si="107"/>
        <v>-123000000</v>
      </c>
      <c r="F218" s="21"/>
    </row>
    <row r="219" spans="1:7" ht="17.850000000000001" customHeight="1">
      <c r="A219" s="11" t="s">
        <v>744</v>
      </c>
      <c r="B219" s="3" t="s">
        <v>51</v>
      </c>
      <c r="C219" s="2">
        <v>3600000</v>
      </c>
      <c r="D219" s="34">
        <f t="shared" si="109"/>
        <v>2520000</v>
      </c>
      <c r="E219" s="44">
        <f t="shared" si="107"/>
        <v>-1080000</v>
      </c>
      <c r="F219" s="21"/>
    </row>
    <row r="220" spans="1:7" ht="17.850000000000001" customHeight="1">
      <c r="A220" s="1"/>
      <c r="B220" s="14" t="s">
        <v>1509</v>
      </c>
      <c r="C220" s="2">
        <f>SUM(C209:C219)</f>
        <v>824600000</v>
      </c>
      <c r="D220" s="36">
        <f t="shared" ref="D220" si="110">SUM(D209:D219)</f>
        <v>577220000</v>
      </c>
      <c r="E220" s="45">
        <f t="shared" si="107"/>
        <v>-247380000</v>
      </c>
      <c r="F220" s="21"/>
      <c r="G220" s="22"/>
    </row>
    <row r="221" spans="1:7" ht="17.850000000000001" customHeight="1">
      <c r="A221" s="5" t="s">
        <v>745</v>
      </c>
      <c r="B221" s="1"/>
      <c r="C221" s="2"/>
      <c r="D221" s="34"/>
      <c r="E221" s="17"/>
      <c r="F221" s="21"/>
    </row>
    <row r="222" spans="1:7" ht="17.850000000000001" customHeight="1">
      <c r="A222" s="11" t="s">
        <v>746</v>
      </c>
      <c r="B222" s="1" t="s">
        <v>52</v>
      </c>
      <c r="C222" s="2">
        <v>43000000</v>
      </c>
      <c r="D222" s="34">
        <f t="shared" si="109"/>
        <v>30100000</v>
      </c>
      <c r="E222" s="44">
        <f t="shared" si="107"/>
        <v>-12900000</v>
      </c>
      <c r="F222" s="21"/>
    </row>
    <row r="223" spans="1:7" ht="17.850000000000001" customHeight="1">
      <c r="A223" s="11" t="s">
        <v>747</v>
      </c>
      <c r="B223" s="1" t="s">
        <v>53</v>
      </c>
      <c r="C223" s="2">
        <v>8000000</v>
      </c>
      <c r="D223" s="34">
        <f t="shared" si="109"/>
        <v>5600000</v>
      </c>
      <c r="E223" s="44">
        <f t="shared" si="107"/>
        <v>-2400000</v>
      </c>
      <c r="F223" s="21"/>
    </row>
    <row r="224" spans="1:7" ht="17.850000000000001" customHeight="1">
      <c r="A224" s="11" t="s">
        <v>748</v>
      </c>
      <c r="B224" s="3" t="s">
        <v>54</v>
      </c>
      <c r="C224" s="2">
        <v>14000000</v>
      </c>
      <c r="D224" s="34">
        <f t="shared" si="109"/>
        <v>9800000</v>
      </c>
      <c r="E224" s="44">
        <f t="shared" si="107"/>
        <v>-4200000</v>
      </c>
      <c r="F224" s="21"/>
    </row>
    <row r="225" spans="1:6" ht="17.850000000000001" customHeight="1">
      <c r="A225" s="11" t="s">
        <v>749</v>
      </c>
      <c r="B225" s="3" t="s">
        <v>55</v>
      </c>
      <c r="C225" s="2">
        <v>30000000</v>
      </c>
      <c r="D225" s="34">
        <f t="shared" si="109"/>
        <v>21000000</v>
      </c>
      <c r="E225" s="44">
        <f t="shared" si="107"/>
        <v>-9000000</v>
      </c>
      <c r="F225" s="21"/>
    </row>
    <row r="226" spans="1:6" ht="17.850000000000001" customHeight="1">
      <c r="A226" s="11" t="s">
        <v>750</v>
      </c>
      <c r="B226" s="3" t="s">
        <v>56</v>
      </c>
      <c r="C226" s="2">
        <v>15000000</v>
      </c>
      <c r="D226" s="34">
        <f t="shared" si="109"/>
        <v>10500000</v>
      </c>
      <c r="E226" s="44">
        <f t="shared" si="107"/>
        <v>-4500000</v>
      </c>
      <c r="F226" s="21"/>
    </row>
    <row r="227" spans="1:6" ht="17.850000000000001" customHeight="1">
      <c r="A227" s="11" t="s">
        <v>751</v>
      </c>
      <c r="B227" s="3" t="s">
        <v>1743</v>
      </c>
      <c r="C227" s="2">
        <v>5000000</v>
      </c>
      <c r="D227" s="34">
        <f t="shared" si="109"/>
        <v>3500000</v>
      </c>
      <c r="E227" s="44">
        <f t="shared" si="107"/>
        <v>-1500000</v>
      </c>
      <c r="F227" s="21"/>
    </row>
    <row r="228" spans="1:6" ht="17.850000000000001" customHeight="1">
      <c r="A228" s="11" t="s">
        <v>752</v>
      </c>
      <c r="B228" s="3" t="s">
        <v>57</v>
      </c>
      <c r="C228" s="2">
        <v>0</v>
      </c>
      <c r="D228" s="34">
        <f t="shared" si="109"/>
        <v>0</v>
      </c>
      <c r="E228" s="44">
        <f t="shared" si="107"/>
        <v>0</v>
      </c>
      <c r="F228" s="21"/>
    </row>
    <row r="229" spans="1:6" ht="17.850000000000001" customHeight="1">
      <c r="A229" s="11" t="s">
        <v>753</v>
      </c>
      <c r="B229" s="3" t="s">
        <v>58</v>
      </c>
      <c r="C229" s="2">
        <v>10000000</v>
      </c>
      <c r="D229" s="34">
        <f t="shared" si="109"/>
        <v>7000000</v>
      </c>
      <c r="E229" s="44">
        <f t="shared" si="107"/>
        <v>-3000000</v>
      </c>
      <c r="F229" s="21"/>
    </row>
    <row r="230" spans="1:6" ht="17.850000000000001" customHeight="1">
      <c r="A230" s="11" t="s">
        <v>754</v>
      </c>
      <c r="B230" s="3" t="s">
        <v>59</v>
      </c>
      <c r="C230" s="2">
        <v>50000000</v>
      </c>
      <c r="D230" s="34">
        <f t="shared" si="109"/>
        <v>35000000</v>
      </c>
      <c r="E230" s="44">
        <f t="shared" si="107"/>
        <v>-15000000</v>
      </c>
      <c r="F230" s="21"/>
    </row>
    <row r="231" spans="1:6" ht="17.850000000000001" customHeight="1">
      <c r="A231" s="11" t="s">
        <v>755</v>
      </c>
      <c r="B231" s="3" t="s">
        <v>60</v>
      </c>
      <c r="C231" s="2">
        <v>5000000</v>
      </c>
      <c r="D231" s="34">
        <f t="shared" si="109"/>
        <v>3500000</v>
      </c>
      <c r="E231" s="44">
        <f t="shared" si="107"/>
        <v>-1500000</v>
      </c>
      <c r="F231" s="21"/>
    </row>
    <row r="232" spans="1:6" ht="17.850000000000001" customHeight="1">
      <c r="A232" s="11" t="s">
        <v>756</v>
      </c>
      <c r="B232" s="3" t="s">
        <v>61</v>
      </c>
      <c r="C232" s="2">
        <v>5000000</v>
      </c>
      <c r="D232" s="34">
        <f t="shared" si="109"/>
        <v>3500000</v>
      </c>
      <c r="E232" s="44">
        <f t="shared" si="107"/>
        <v>-1500000</v>
      </c>
      <c r="F232" s="21"/>
    </row>
    <row r="233" spans="1:6" ht="17.850000000000001" customHeight="1">
      <c r="A233" s="11" t="s">
        <v>757</v>
      </c>
      <c r="B233" s="3" t="s">
        <v>62</v>
      </c>
      <c r="C233" s="2">
        <v>5000000</v>
      </c>
      <c r="D233" s="34">
        <f t="shared" si="109"/>
        <v>3500000</v>
      </c>
      <c r="E233" s="44">
        <f t="shared" si="107"/>
        <v>-1500000</v>
      </c>
      <c r="F233" s="21"/>
    </row>
    <row r="234" spans="1:6" ht="17.850000000000001" customHeight="1">
      <c r="A234" s="11" t="s">
        <v>758</v>
      </c>
      <c r="B234" s="3" t="s">
        <v>63</v>
      </c>
      <c r="C234" s="2">
        <v>10000000</v>
      </c>
      <c r="D234" s="34">
        <f t="shared" si="109"/>
        <v>7000000</v>
      </c>
      <c r="E234" s="44">
        <f t="shared" si="107"/>
        <v>-3000000</v>
      </c>
      <c r="F234" s="21"/>
    </row>
    <row r="235" spans="1:6" ht="17.850000000000001" customHeight="1">
      <c r="A235" s="11"/>
      <c r="B235" s="14" t="s">
        <v>1510</v>
      </c>
      <c r="C235" s="2">
        <f>SUM(C222:C234)</f>
        <v>200000000</v>
      </c>
      <c r="D235" s="36">
        <f t="shared" ref="D235" si="111">SUM(D222:D234)</f>
        <v>140000000</v>
      </c>
      <c r="E235" s="45">
        <f t="shared" si="107"/>
        <v>-60000000</v>
      </c>
      <c r="F235" s="21"/>
    </row>
    <row r="236" spans="1:6" ht="17.850000000000001" customHeight="1">
      <c r="A236" s="5" t="s">
        <v>759</v>
      </c>
      <c r="B236" s="1"/>
      <c r="C236" s="2"/>
      <c r="D236" s="34"/>
      <c r="E236" s="17"/>
      <c r="F236" s="21"/>
    </row>
    <row r="237" spans="1:6" ht="17.850000000000001" customHeight="1">
      <c r="A237" s="11" t="s">
        <v>760</v>
      </c>
      <c r="B237" s="1" t="s">
        <v>64</v>
      </c>
      <c r="C237" s="2">
        <v>0</v>
      </c>
      <c r="D237" s="34">
        <f t="shared" si="109"/>
        <v>0</v>
      </c>
      <c r="E237" s="44">
        <f t="shared" si="107"/>
        <v>0</v>
      </c>
      <c r="F237" s="21"/>
    </row>
    <row r="238" spans="1:6" ht="17.850000000000001" customHeight="1">
      <c r="A238" s="11" t="s">
        <v>761</v>
      </c>
      <c r="B238" s="1" t="s">
        <v>65</v>
      </c>
      <c r="C238" s="2">
        <v>0</v>
      </c>
      <c r="D238" s="34">
        <f t="shared" si="109"/>
        <v>0</v>
      </c>
      <c r="E238" s="44">
        <f t="shared" si="107"/>
        <v>0</v>
      </c>
      <c r="F238" s="21"/>
    </row>
    <row r="239" spans="1:6" ht="17.850000000000001" customHeight="1">
      <c r="A239" s="11" t="s">
        <v>762</v>
      </c>
      <c r="B239" s="3" t="s">
        <v>66</v>
      </c>
      <c r="C239" s="2">
        <v>0</v>
      </c>
      <c r="D239" s="34">
        <f t="shared" si="109"/>
        <v>0</v>
      </c>
      <c r="E239" s="44">
        <f t="shared" si="107"/>
        <v>0</v>
      </c>
      <c r="F239" s="21"/>
    </row>
    <row r="240" spans="1:6" ht="17.850000000000001" customHeight="1">
      <c r="A240" s="11" t="s">
        <v>763</v>
      </c>
      <c r="B240" s="3" t="s">
        <v>67</v>
      </c>
      <c r="C240" s="2">
        <v>7500000</v>
      </c>
      <c r="D240" s="34">
        <f t="shared" si="109"/>
        <v>5250000</v>
      </c>
      <c r="E240" s="44">
        <f t="shared" si="107"/>
        <v>-2250000</v>
      </c>
      <c r="F240" s="21"/>
    </row>
    <row r="241" spans="1:7" ht="17.850000000000001" customHeight="1">
      <c r="A241" s="11" t="s">
        <v>764</v>
      </c>
      <c r="B241" s="3" t="s">
        <v>1763</v>
      </c>
      <c r="C241" s="2">
        <v>40000000</v>
      </c>
      <c r="D241" s="34">
        <f t="shared" si="109"/>
        <v>28000000</v>
      </c>
      <c r="E241" s="44">
        <f t="shared" si="107"/>
        <v>-12000000</v>
      </c>
      <c r="F241" s="38" t="s">
        <v>1855</v>
      </c>
    </row>
    <row r="242" spans="1:7" ht="17.850000000000001" customHeight="1">
      <c r="A242" s="11" t="s">
        <v>765</v>
      </c>
      <c r="B242" s="3" t="s">
        <v>68</v>
      </c>
      <c r="C242" s="2">
        <v>5000000</v>
      </c>
      <c r="D242" s="34">
        <f t="shared" si="109"/>
        <v>3500000</v>
      </c>
      <c r="E242" s="44">
        <f t="shared" si="107"/>
        <v>-1500000</v>
      </c>
      <c r="F242" s="21"/>
    </row>
    <row r="243" spans="1:7" ht="17.850000000000001" customHeight="1">
      <c r="A243" s="11" t="s">
        <v>766</v>
      </c>
      <c r="B243" s="3" t="s">
        <v>69</v>
      </c>
      <c r="C243" s="2">
        <v>4000000</v>
      </c>
      <c r="D243" s="34">
        <f t="shared" si="109"/>
        <v>2800000</v>
      </c>
      <c r="E243" s="44">
        <f t="shared" si="107"/>
        <v>-1200000</v>
      </c>
      <c r="F243" s="21"/>
      <c r="G243" s="22"/>
    </row>
    <row r="244" spans="1:7" ht="17.850000000000001" customHeight="1">
      <c r="A244" s="11" t="s">
        <v>767</v>
      </c>
      <c r="B244" s="3" t="s">
        <v>70</v>
      </c>
      <c r="C244" s="2">
        <v>10230000</v>
      </c>
      <c r="D244" s="34">
        <f t="shared" si="109"/>
        <v>7161000</v>
      </c>
      <c r="E244" s="44">
        <f t="shared" si="107"/>
        <v>-3069000</v>
      </c>
      <c r="F244" s="21"/>
    </row>
    <row r="245" spans="1:7" ht="17.850000000000001" customHeight="1">
      <c r="A245" s="11" t="s">
        <v>768</v>
      </c>
      <c r="B245" s="3" t="s">
        <v>71</v>
      </c>
      <c r="C245" s="2">
        <v>8010000</v>
      </c>
      <c r="D245" s="34">
        <f t="shared" si="109"/>
        <v>5607000</v>
      </c>
      <c r="E245" s="44">
        <f t="shared" si="107"/>
        <v>-2403000</v>
      </c>
      <c r="F245" s="21"/>
    </row>
    <row r="246" spans="1:7" ht="17.850000000000001" customHeight="1">
      <c r="A246" s="11" t="s">
        <v>769</v>
      </c>
      <c r="B246" s="3" t="s">
        <v>72</v>
      </c>
      <c r="C246" s="2">
        <v>41817000</v>
      </c>
      <c r="D246" s="34">
        <f t="shared" si="109"/>
        <v>29271900</v>
      </c>
      <c r="E246" s="44">
        <f t="shared" si="107"/>
        <v>-12545100</v>
      </c>
      <c r="F246" s="21"/>
    </row>
    <row r="247" spans="1:7" ht="17.850000000000001" customHeight="1">
      <c r="A247" s="11" t="s">
        <v>770</v>
      </c>
      <c r="B247" s="3" t="s">
        <v>73</v>
      </c>
      <c r="C247" s="2">
        <v>46500000</v>
      </c>
      <c r="D247" s="34">
        <f t="shared" si="109"/>
        <v>32550000</v>
      </c>
      <c r="E247" s="44">
        <f t="shared" si="107"/>
        <v>-13950000</v>
      </c>
      <c r="F247" s="21"/>
    </row>
    <row r="248" spans="1:7" ht="17.850000000000001" customHeight="1">
      <c r="A248" s="11" t="s">
        <v>771</v>
      </c>
      <c r="B248" s="3" t="s">
        <v>1764</v>
      </c>
      <c r="C248" s="2">
        <v>75000000</v>
      </c>
      <c r="D248" s="34">
        <f t="shared" si="109"/>
        <v>52500000</v>
      </c>
      <c r="E248" s="44">
        <f t="shared" si="107"/>
        <v>-22500000</v>
      </c>
      <c r="F248" s="38" t="s">
        <v>1855</v>
      </c>
    </row>
    <row r="249" spans="1:7" ht="17.850000000000001" customHeight="1">
      <c r="A249" s="11" t="s">
        <v>772</v>
      </c>
      <c r="B249" s="3" t="s">
        <v>74</v>
      </c>
      <c r="C249" s="2">
        <v>3270000</v>
      </c>
      <c r="D249" s="34">
        <f t="shared" si="109"/>
        <v>2289000</v>
      </c>
      <c r="E249" s="44">
        <f t="shared" si="107"/>
        <v>-981000</v>
      </c>
      <c r="F249" s="21"/>
    </row>
    <row r="250" spans="1:7" ht="17.850000000000001" customHeight="1">
      <c r="A250" s="11" t="s">
        <v>773</v>
      </c>
      <c r="B250" s="3" t="s">
        <v>75</v>
      </c>
      <c r="C250" s="2">
        <v>3368000</v>
      </c>
      <c r="D250" s="34">
        <f t="shared" si="109"/>
        <v>2357600</v>
      </c>
      <c r="E250" s="44">
        <f t="shared" si="107"/>
        <v>-1010400</v>
      </c>
      <c r="F250" s="21"/>
    </row>
    <row r="251" spans="1:7" ht="17.850000000000001" customHeight="1">
      <c r="A251" s="11" t="s">
        <v>774</v>
      </c>
      <c r="B251" s="3" t="s">
        <v>76</v>
      </c>
      <c r="C251" s="2">
        <v>509000</v>
      </c>
      <c r="D251" s="34">
        <f t="shared" si="109"/>
        <v>356300</v>
      </c>
      <c r="E251" s="44">
        <f t="shared" si="107"/>
        <v>-152700</v>
      </c>
      <c r="F251" s="21"/>
    </row>
    <row r="252" spans="1:7" ht="17.850000000000001" customHeight="1">
      <c r="A252" s="11" t="s">
        <v>775</v>
      </c>
      <c r="B252" s="3" t="s">
        <v>77</v>
      </c>
      <c r="C252" s="2">
        <v>4796000</v>
      </c>
      <c r="D252" s="34">
        <f t="shared" si="109"/>
        <v>3357200</v>
      </c>
      <c r="E252" s="44">
        <f t="shared" si="107"/>
        <v>-1438800</v>
      </c>
      <c r="F252" s="21"/>
    </row>
    <row r="253" spans="1:7" ht="17.850000000000001" customHeight="1">
      <c r="A253" s="1"/>
      <c r="B253" s="14" t="s">
        <v>1511</v>
      </c>
      <c r="C253" s="2">
        <f>SUM(C237:C252)</f>
        <v>250000000</v>
      </c>
      <c r="D253" s="36">
        <f t="shared" ref="D253" si="112">SUM(D237:D252)</f>
        <v>175000000</v>
      </c>
      <c r="E253" s="45">
        <f t="shared" si="107"/>
        <v>-75000000</v>
      </c>
      <c r="F253" s="21"/>
    </row>
    <row r="254" spans="1:7" ht="17.850000000000001" customHeight="1">
      <c r="A254" s="5" t="s">
        <v>776</v>
      </c>
      <c r="B254" s="1"/>
      <c r="C254" s="2"/>
      <c r="D254" s="34"/>
      <c r="E254" s="17"/>
      <c r="F254" s="21"/>
    </row>
    <row r="255" spans="1:7" ht="17.850000000000001" customHeight="1">
      <c r="A255" s="11" t="s">
        <v>777</v>
      </c>
      <c r="B255" s="1" t="s">
        <v>78</v>
      </c>
      <c r="C255" s="2">
        <v>0</v>
      </c>
      <c r="D255" s="34">
        <f t="shared" si="109"/>
        <v>0</v>
      </c>
      <c r="E255" s="17">
        <f>SUM(C255-D255)</f>
        <v>0</v>
      </c>
      <c r="F255" s="21"/>
    </row>
    <row r="256" spans="1:7" ht="17.850000000000001" customHeight="1">
      <c r="A256" s="1"/>
      <c r="B256" s="14" t="s">
        <v>1512</v>
      </c>
      <c r="C256" s="2">
        <f>SUM(C255:C255)</f>
        <v>0</v>
      </c>
      <c r="D256" s="36">
        <f t="shared" ref="D256" si="113">SUM(D255:D255)</f>
        <v>0</v>
      </c>
      <c r="E256" s="2">
        <f>SUM(E255:E255)</f>
        <v>0</v>
      </c>
      <c r="F256" s="21"/>
    </row>
    <row r="257" spans="1:6" ht="17.850000000000001" customHeight="1">
      <c r="A257" s="5" t="s">
        <v>778</v>
      </c>
      <c r="B257" s="1"/>
      <c r="C257" s="2"/>
      <c r="D257" s="34"/>
      <c r="E257" s="17"/>
      <c r="F257" s="21"/>
    </row>
    <row r="258" spans="1:6" ht="17.850000000000001" customHeight="1">
      <c r="A258" s="11" t="s">
        <v>779</v>
      </c>
      <c r="B258" s="1" t="s">
        <v>79</v>
      </c>
      <c r="C258" s="2">
        <v>175000000</v>
      </c>
      <c r="D258" s="34">
        <f t="shared" si="109"/>
        <v>122500000</v>
      </c>
      <c r="E258" s="44">
        <f t="shared" ref="E258:E324" si="114">SUM(D258-C258)</f>
        <v>-52500000</v>
      </c>
      <c r="F258" s="21"/>
    </row>
    <row r="259" spans="1:6" ht="17.850000000000001" customHeight="1">
      <c r="A259" s="11" t="s">
        <v>780</v>
      </c>
      <c r="B259" s="1" t="s">
        <v>80</v>
      </c>
      <c r="C259" s="2">
        <v>462364366</v>
      </c>
      <c r="D259" s="34">
        <f t="shared" si="109"/>
        <v>323655056.20000005</v>
      </c>
      <c r="E259" s="44">
        <f t="shared" si="114"/>
        <v>-138709309.79999995</v>
      </c>
      <c r="F259" s="21"/>
    </row>
    <row r="260" spans="1:6" ht="17.850000000000001" customHeight="1">
      <c r="A260" s="11" t="s">
        <v>781</v>
      </c>
      <c r="B260" s="3" t="s">
        <v>81</v>
      </c>
      <c r="C260" s="2">
        <v>41000000</v>
      </c>
      <c r="D260" s="34">
        <f t="shared" si="109"/>
        <v>28700000</v>
      </c>
      <c r="E260" s="44">
        <f t="shared" si="114"/>
        <v>-12300000</v>
      </c>
      <c r="F260" s="21"/>
    </row>
    <row r="261" spans="1:6" ht="17.850000000000001" customHeight="1">
      <c r="A261" s="11" t="s">
        <v>782</v>
      </c>
      <c r="B261" s="3" t="s">
        <v>82</v>
      </c>
      <c r="C261" s="2">
        <v>94239884</v>
      </c>
      <c r="D261" s="34">
        <f t="shared" si="109"/>
        <v>65967918.799999997</v>
      </c>
      <c r="E261" s="44">
        <f t="shared" si="114"/>
        <v>-28271965.200000003</v>
      </c>
      <c r="F261" s="21"/>
    </row>
    <row r="262" spans="1:6" ht="17.850000000000001" customHeight="1">
      <c r="A262" s="11" t="s">
        <v>783</v>
      </c>
      <c r="B262" s="3" t="s">
        <v>83</v>
      </c>
      <c r="C262" s="2">
        <v>30535634</v>
      </c>
      <c r="D262" s="34">
        <f t="shared" si="109"/>
        <v>21374943.800000001</v>
      </c>
      <c r="E262" s="44">
        <f t="shared" si="114"/>
        <v>-9160690.1999999993</v>
      </c>
      <c r="F262" s="21"/>
    </row>
    <row r="263" spans="1:6" ht="17.850000000000001" customHeight="1">
      <c r="A263" s="11" t="s">
        <v>784</v>
      </c>
      <c r="B263" s="3" t="s">
        <v>84</v>
      </c>
      <c r="C263" s="2">
        <v>47000000</v>
      </c>
      <c r="D263" s="34">
        <f t="shared" si="109"/>
        <v>32900000</v>
      </c>
      <c r="E263" s="44">
        <f t="shared" si="114"/>
        <v>-14100000</v>
      </c>
      <c r="F263" s="21"/>
    </row>
    <row r="264" spans="1:6" ht="17.850000000000001" customHeight="1">
      <c r="A264" s="11" t="s">
        <v>785</v>
      </c>
      <c r="B264" s="3" t="s">
        <v>85</v>
      </c>
      <c r="C264" s="2">
        <v>20000000</v>
      </c>
      <c r="D264" s="34">
        <f t="shared" si="109"/>
        <v>14000000</v>
      </c>
      <c r="E264" s="44">
        <f t="shared" si="114"/>
        <v>-6000000</v>
      </c>
      <c r="F264" s="21"/>
    </row>
    <row r="265" spans="1:6" ht="17.850000000000001" customHeight="1">
      <c r="A265" s="11"/>
      <c r="B265" s="14" t="s">
        <v>1513</v>
      </c>
      <c r="C265" s="2">
        <f>SUM(C258:C264)</f>
        <v>870139884</v>
      </c>
      <c r="D265" s="36">
        <f>SUM(D258:D264)</f>
        <v>609097918.79999995</v>
      </c>
      <c r="E265" s="45">
        <f t="shared" si="114"/>
        <v>-261041965.20000005</v>
      </c>
      <c r="F265" s="21"/>
    </row>
    <row r="266" spans="1:6" ht="17.850000000000001" customHeight="1">
      <c r="A266" s="5" t="s">
        <v>786</v>
      </c>
      <c r="B266" s="1"/>
      <c r="C266" s="2"/>
      <c r="D266" s="34"/>
      <c r="E266" s="17"/>
      <c r="F266" s="21"/>
    </row>
    <row r="267" spans="1:6" ht="17.850000000000001" customHeight="1">
      <c r="A267" s="11" t="s">
        <v>787</v>
      </c>
      <c r="B267" s="1" t="s">
        <v>86</v>
      </c>
      <c r="C267" s="2">
        <v>131152511</v>
      </c>
      <c r="D267" s="34">
        <f t="shared" si="109"/>
        <v>91806757.700000003</v>
      </c>
      <c r="E267" s="44">
        <f t="shared" si="114"/>
        <v>-39345753.299999997</v>
      </c>
      <c r="F267" s="21"/>
    </row>
    <row r="268" spans="1:6" ht="17.850000000000001" customHeight="1">
      <c r="A268" s="11" t="s">
        <v>788</v>
      </c>
      <c r="B268" s="1" t="s">
        <v>87</v>
      </c>
      <c r="C268" s="2">
        <v>500000000</v>
      </c>
      <c r="D268" s="34">
        <f t="shared" si="109"/>
        <v>350000000</v>
      </c>
      <c r="E268" s="44">
        <f t="shared" si="114"/>
        <v>-150000000</v>
      </c>
      <c r="F268" s="21"/>
    </row>
    <row r="269" spans="1:6" ht="17.850000000000001" customHeight="1">
      <c r="A269" s="11" t="s">
        <v>789</v>
      </c>
      <c r="B269" s="3" t="s">
        <v>88</v>
      </c>
      <c r="C269" s="16">
        <v>1128975357</v>
      </c>
      <c r="D269" s="35">
        <f>C269-E269</f>
        <v>628975357</v>
      </c>
      <c r="E269" s="44">
        <v>500000000</v>
      </c>
      <c r="F269" s="21"/>
    </row>
    <row r="270" spans="1:6" ht="17.850000000000001" customHeight="1">
      <c r="A270" s="11" t="s">
        <v>790</v>
      </c>
      <c r="B270" s="3" t="s">
        <v>89</v>
      </c>
      <c r="C270" s="2">
        <v>27848370</v>
      </c>
      <c r="D270" s="34">
        <f t="shared" si="109"/>
        <v>19493859</v>
      </c>
      <c r="E270" s="44">
        <f t="shared" si="114"/>
        <v>-8354511</v>
      </c>
      <c r="F270" s="21"/>
    </row>
    <row r="271" spans="1:6" ht="17.850000000000001" customHeight="1">
      <c r="A271" s="11" t="s">
        <v>791</v>
      </c>
      <c r="B271" s="3" t="s">
        <v>90</v>
      </c>
      <c r="C271" s="2">
        <v>28648371</v>
      </c>
      <c r="D271" s="34">
        <f t="shared" si="109"/>
        <v>20053859.700000003</v>
      </c>
      <c r="E271" s="44">
        <f t="shared" si="114"/>
        <v>-8594511.299999997</v>
      </c>
      <c r="F271" s="21"/>
    </row>
    <row r="272" spans="1:6" ht="17.850000000000001" customHeight="1">
      <c r="A272" s="11"/>
      <c r="B272" s="14" t="s">
        <v>1514</v>
      </c>
      <c r="C272" s="2">
        <f>SUM(C267:C271)</f>
        <v>1816624609</v>
      </c>
      <c r="D272" s="36">
        <f t="shared" ref="D272" si="115">SUM(D267:D271)</f>
        <v>1110329833.4000001</v>
      </c>
      <c r="E272" s="45">
        <f t="shared" si="114"/>
        <v>-706294775.5999999</v>
      </c>
      <c r="F272" s="21"/>
    </row>
    <row r="273" spans="1:6" ht="17.850000000000001" customHeight="1">
      <c r="A273" s="5" t="s">
        <v>792</v>
      </c>
      <c r="B273" s="1"/>
      <c r="C273" s="2"/>
      <c r="D273" s="34"/>
      <c r="E273" s="17"/>
      <c r="F273" s="21"/>
    </row>
    <row r="274" spans="1:6" ht="17.850000000000001" customHeight="1">
      <c r="A274" s="11" t="s">
        <v>793</v>
      </c>
      <c r="B274" s="1" t="s">
        <v>91</v>
      </c>
      <c r="C274" s="2">
        <v>20000000</v>
      </c>
      <c r="D274" s="34">
        <f t="shared" ref="D274:D336" si="116">SUM(C274)-30%*(C274)</f>
        <v>14000000</v>
      </c>
      <c r="E274" s="44">
        <f t="shared" si="114"/>
        <v>-6000000</v>
      </c>
      <c r="F274" s="21"/>
    </row>
    <row r="275" spans="1:6" ht="17.850000000000001" customHeight="1">
      <c r="A275" s="11" t="s">
        <v>794</v>
      </c>
      <c r="B275" s="1" t="s">
        <v>92</v>
      </c>
      <c r="C275" s="2">
        <v>20000000</v>
      </c>
      <c r="D275" s="34">
        <f t="shared" si="116"/>
        <v>14000000</v>
      </c>
      <c r="E275" s="44">
        <f t="shared" si="114"/>
        <v>-6000000</v>
      </c>
      <c r="F275" s="21"/>
    </row>
    <row r="276" spans="1:6" ht="17.850000000000001" customHeight="1">
      <c r="A276" s="11" t="s">
        <v>795</v>
      </c>
      <c r="B276" s="3" t="s">
        <v>93</v>
      </c>
      <c r="C276" s="2">
        <v>42000000</v>
      </c>
      <c r="D276" s="34">
        <f t="shared" si="116"/>
        <v>29400000</v>
      </c>
      <c r="E276" s="44">
        <f t="shared" si="114"/>
        <v>-12600000</v>
      </c>
      <c r="F276" s="21"/>
    </row>
    <row r="277" spans="1:6" ht="17.850000000000001" customHeight="1">
      <c r="A277" s="11" t="s">
        <v>796</v>
      </c>
      <c r="B277" s="3" t="s">
        <v>94</v>
      </c>
      <c r="C277" s="2">
        <v>0</v>
      </c>
      <c r="D277" s="34">
        <f t="shared" si="116"/>
        <v>0</v>
      </c>
      <c r="E277" s="44">
        <f t="shared" si="114"/>
        <v>0</v>
      </c>
      <c r="F277" s="21"/>
    </row>
    <row r="278" spans="1:6" ht="17.850000000000001" customHeight="1">
      <c r="A278" s="11"/>
      <c r="B278" s="14" t="s">
        <v>1515</v>
      </c>
      <c r="C278" s="2">
        <f>SUM(C274:C277)</f>
        <v>82000000</v>
      </c>
      <c r="D278" s="36">
        <f t="shared" ref="D278" si="117">SUM(D274:D277)</f>
        <v>57400000</v>
      </c>
      <c r="E278" s="45">
        <f t="shared" si="114"/>
        <v>-24600000</v>
      </c>
      <c r="F278" s="21"/>
    </row>
    <row r="279" spans="1:6" ht="17.850000000000001" customHeight="1">
      <c r="A279" s="5" t="s">
        <v>797</v>
      </c>
      <c r="B279" s="1"/>
      <c r="C279" s="2"/>
      <c r="D279" s="34"/>
      <c r="E279" s="17"/>
      <c r="F279" s="21"/>
    </row>
    <row r="280" spans="1:6" ht="17.850000000000001" customHeight="1">
      <c r="A280" s="11" t="s">
        <v>798</v>
      </c>
      <c r="B280" s="1" t="s">
        <v>95</v>
      </c>
      <c r="C280" s="2">
        <v>19536477</v>
      </c>
      <c r="D280" s="34">
        <f t="shared" si="116"/>
        <v>13675533.9</v>
      </c>
      <c r="E280" s="44">
        <f t="shared" si="114"/>
        <v>-5860943.0999999996</v>
      </c>
      <c r="F280" s="21"/>
    </row>
    <row r="281" spans="1:6" ht="17.850000000000001" customHeight="1">
      <c r="A281" s="11" t="s">
        <v>799</v>
      </c>
      <c r="B281" s="1" t="s">
        <v>96</v>
      </c>
      <c r="C281" s="2">
        <v>14952211</v>
      </c>
      <c r="D281" s="34">
        <f t="shared" si="116"/>
        <v>10466547.699999999</v>
      </c>
      <c r="E281" s="44">
        <f t="shared" si="114"/>
        <v>-4485663.3000000007</v>
      </c>
      <c r="F281" s="21"/>
    </row>
    <row r="282" spans="1:6" ht="17.850000000000001" customHeight="1">
      <c r="A282" s="11" t="s">
        <v>800</v>
      </c>
      <c r="B282" s="3" t="s">
        <v>97</v>
      </c>
      <c r="C282" s="2">
        <v>9730870</v>
      </c>
      <c r="D282" s="34">
        <f t="shared" si="116"/>
        <v>6811609</v>
      </c>
      <c r="E282" s="44">
        <f t="shared" si="114"/>
        <v>-2919261</v>
      </c>
      <c r="F282" s="21"/>
    </row>
    <row r="283" spans="1:6" ht="17.850000000000001" customHeight="1">
      <c r="A283" s="11"/>
      <c r="B283" s="14" t="s">
        <v>1516</v>
      </c>
      <c r="C283" s="2">
        <f>SUM(C280:C282)</f>
        <v>44219558</v>
      </c>
      <c r="D283" s="36">
        <f t="shared" ref="D283" si="118">SUM(D280:D282)</f>
        <v>30953690.600000001</v>
      </c>
      <c r="E283" s="45">
        <f t="shared" si="114"/>
        <v>-13265867.399999999</v>
      </c>
      <c r="F283" s="21"/>
    </row>
    <row r="284" spans="1:6" ht="17.850000000000001" customHeight="1">
      <c r="A284" s="5" t="s">
        <v>801</v>
      </c>
      <c r="B284" s="1"/>
      <c r="C284" s="2"/>
      <c r="D284" s="34"/>
      <c r="E284" s="17"/>
      <c r="F284" s="21"/>
    </row>
    <row r="285" spans="1:6" ht="17.850000000000001" customHeight="1">
      <c r="A285" s="11" t="s">
        <v>802</v>
      </c>
      <c r="B285" s="1" t="s">
        <v>98</v>
      </c>
      <c r="C285" s="2">
        <v>185705000</v>
      </c>
      <c r="D285" s="34">
        <f t="shared" si="116"/>
        <v>129993500</v>
      </c>
      <c r="E285" s="44">
        <f t="shared" si="114"/>
        <v>-55711500</v>
      </c>
      <c r="F285" s="21"/>
    </row>
    <row r="286" spans="1:6" ht="17.850000000000001" customHeight="1">
      <c r="A286" s="11" t="s">
        <v>803</v>
      </c>
      <c r="B286" s="1" t="s">
        <v>99</v>
      </c>
      <c r="C286" s="2">
        <v>17445000</v>
      </c>
      <c r="D286" s="34">
        <f t="shared" si="116"/>
        <v>12211500</v>
      </c>
      <c r="E286" s="44">
        <f t="shared" si="114"/>
        <v>-5233500</v>
      </c>
      <c r="F286" s="21"/>
    </row>
    <row r="287" spans="1:6" ht="17.850000000000001" customHeight="1">
      <c r="A287" s="11" t="s">
        <v>804</v>
      </c>
      <c r="B287" s="3" t="s">
        <v>100</v>
      </c>
      <c r="C287" s="2">
        <v>142190000</v>
      </c>
      <c r="D287" s="34">
        <f t="shared" si="116"/>
        <v>99533000</v>
      </c>
      <c r="E287" s="44">
        <f t="shared" si="114"/>
        <v>-42657000</v>
      </c>
      <c r="F287" s="21"/>
    </row>
    <row r="288" spans="1:6" ht="17.850000000000001" customHeight="1">
      <c r="A288" s="11" t="s">
        <v>805</v>
      </c>
      <c r="B288" s="3" t="s">
        <v>101</v>
      </c>
      <c r="C288" s="2">
        <v>39502204</v>
      </c>
      <c r="D288" s="34">
        <f t="shared" si="116"/>
        <v>27651542.800000001</v>
      </c>
      <c r="E288" s="44">
        <f t="shared" si="114"/>
        <v>-11850661.199999999</v>
      </c>
      <c r="F288" s="21"/>
    </row>
    <row r="289" spans="1:7" ht="17.850000000000001" customHeight="1">
      <c r="A289" s="11"/>
      <c r="B289" s="14" t="s">
        <v>1517</v>
      </c>
      <c r="C289" s="2">
        <f>SUM(C285:C288)</f>
        <v>384842204</v>
      </c>
      <c r="D289" s="36">
        <f t="shared" ref="D289" si="119">SUM(D285:D288)</f>
        <v>269389542.80000001</v>
      </c>
      <c r="E289" s="45">
        <f t="shared" si="114"/>
        <v>-115452661.19999999</v>
      </c>
      <c r="F289" s="21"/>
    </row>
    <row r="290" spans="1:7" ht="17.850000000000001" customHeight="1">
      <c r="A290" s="5" t="s">
        <v>1477</v>
      </c>
      <c r="B290" s="1"/>
      <c r="C290" s="2"/>
      <c r="D290" s="34"/>
      <c r="E290" s="17"/>
      <c r="F290" s="21"/>
    </row>
    <row r="291" spans="1:7" ht="17.850000000000001" customHeight="1">
      <c r="A291" s="11" t="s">
        <v>806</v>
      </c>
      <c r="B291" s="1" t="s">
        <v>102</v>
      </c>
      <c r="C291" s="2">
        <v>84383750</v>
      </c>
      <c r="D291" s="34">
        <f t="shared" si="116"/>
        <v>59068625</v>
      </c>
      <c r="E291" s="44">
        <f t="shared" si="114"/>
        <v>-25315125</v>
      </c>
      <c r="F291" s="21"/>
    </row>
    <row r="292" spans="1:7" ht="17.850000000000001" customHeight="1">
      <c r="A292" s="11" t="s">
        <v>807</v>
      </c>
      <c r="B292" s="1" t="s">
        <v>103</v>
      </c>
      <c r="C292" s="2">
        <v>58624500</v>
      </c>
      <c r="D292" s="34">
        <f t="shared" si="116"/>
        <v>41037150</v>
      </c>
      <c r="E292" s="44">
        <f t="shared" si="114"/>
        <v>-17587350</v>
      </c>
      <c r="F292" s="21"/>
    </row>
    <row r="293" spans="1:7" ht="17.850000000000001" customHeight="1">
      <c r="A293" s="11" t="s">
        <v>808</v>
      </c>
      <c r="B293" s="3" t="s">
        <v>106</v>
      </c>
      <c r="C293" s="2">
        <v>0</v>
      </c>
      <c r="D293" s="34">
        <f t="shared" si="116"/>
        <v>0</v>
      </c>
      <c r="E293" s="44">
        <f t="shared" si="114"/>
        <v>0</v>
      </c>
      <c r="F293" s="21"/>
    </row>
    <row r="294" spans="1:7" ht="17.850000000000001" customHeight="1">
      <c r="A294" s="11" t="s">
        <v>809</v>
      </c>
      <c r="B294" s="3" t="s">
        <v>1765</v>
      </c>
      <c r="C294" s="2">
        <v>231596802</v>
      </c>
      <c r="D294" s="34">
        <f t="shared" si="116"/>
        <v>162117761.40000001</v>
      </c>
      <c r="E294" s="44">
        <f t="shared" si="114"/>
        <v>-69479040.599999994</v>
      </c>
      <c r="F294" s="38" t="s">
        <v>1855</v>
      </c>
    </row>
    <row r="295" spans="1:7" ht="17.850000000000001" customHeight="1">
      <c r="A295" s="11" t="s">
        <v>810</v>
      </c>
      <c r="B295" s="3" t="s">
        <v>107</v>
      </c>
      <c r="C295" s="2">
        <v>99137500</v>
      </c>
      <c r="D295" s="34">
        <f t="shared" si="116"/>
        <v>69396250</v>
      </c>
      <c r="E295" s="44">
        <f t="shared" si="114"/>
        <v>-29741250</v>
      </c>
      <c r="F295" s="21"/>
    </row>
    <row r="296" spans="1:7" ht="17.850000000000001" customHeight="1">
      <c r="A296" s="11" t="s">
        <v>811</v>
      </c>
      <c r="B296" s="3" t="s">
        <v>108</v>
      </c>
      <c r="C296" s="2">
        <v>29312250</v>
      </c>
      <c r="D296" s="34">
        <f t="shared" si="116"/>
        <v>20518575</v>
      </c>
      <c r="E296" s="44">
        <f t="shared" si="114"/>
        <v>-8793675</v>
      </c>
      <c r="F296" s="21"/>
    </row>
    <row r="297" spans="1:7" ht="17.850000000000001" customHeight="1">
      <c r="A297" s="11" t="s">
        <v>812</v>
      </c>
      <c r="B297" s="3" t="s">
        <v>109</v>
      </c>
      <c r="C297" s="2">
        <v>4885375</v>
      </c>
      <c r="D297" s="34">
        <f t="shared" si="116"/>
        <v>3419762.5</v>
      </c>
      <c r="E297" s="44">
        <f t="shared" si="114"/>
        <v>-1465612.5</v>
      </c>
      <c r="F297" s="21"/>
      <c r="G297" s="22"/>
    </row>
    <row r="298" spans="1:7" ht="17.850000000000001" customHeight="1">
      <c r="A298" s="11" t="s">
        <v>813</v>
      </c>
      <c r="B298" s="3" t="s">
        <v>110</v>
      </c>
      <c r="C298" s="2">
        <v>43047536</v>
      </c>
      <c r="D298" s="34">
        <f t="shared" si="116"/>
        <v>30133275.200000003</v>
      </c>
      <c r="E298" s="44">
        <f t="shared" si="114"/>
        <v>-12914260.799999997</v>
      </c>
      <c r="F298" s="21"/>
    </row>
    <row r="299" spans="1:7" ht="17.850000000000001" customHeight="1">
      <c r="A299" s="11" t="s">
        <v>814</v>
      </c>
      <c r="B299" s="3" t="s">
        <v>111</v>
      </c>
      <c r="C299" s="2">
        <v>166100000</v>
      </c>
      <c r="D299" s="34">
        <f t="shared" si="116"/>
        <v>116270000</v>
      </c>
      <c r="E299" s="44">
        <f t="shared" si="114"/>
        <v>-49830000</v>
      </c>
      <c r="F299" s="21"/>
    </row>
    <row r="300" spans="1:7" ht="17.850000000000001" customHeight="1">
      <c r="A300" s="11" t="s">
        <v>815</v>
      </c>
      <c r="B300" s="3" t="s">
        <v>112</v>
      </c>
      <c r="C300" s="2">
        <v>22238687</v>
      </c>
      <c r="D300" s="34">
        <f t="shared" si="116"/>
        <v>15567080.9</v>
      </c>
      <c r="E300" s="44">
        <f t="shared" si="114"/>
        <v>-6671606.0999999996</v>
      </c>
      <c r="F300" s="21"/>
    </row>
    <row r="301" spans="1:7" ht="17.850000000000001" customHeight="1">
      <c r="A301" s="11" t="s">
        <v>816</v>
      </c>
      <c r="B301" s="3" t="s">
        <v>113</v>
      </c>
      <c r="C301" s="2">
        <v>0</v>
      </c>
      <c r="D301" s="34">
        <f t="shared" si="116"/>
        <v>0</v>
      </c>
      <c r="E301" s="44">
        <f t="shared" si="114"/>
        <v>0</v>
      </c>
      <c r="F301" s="21"/>
    </row>
    <row r="302" spans="1:7" ht="17.850000000000001" customHeight="1">
      <c r="A302" s="11" t="s">
        <v>817</v>
      </c>
      <c r="B302" s="3" t="s">
        <v>1766</v>
      </c>
      <c r="C302" s="2">
        <v>880000000</v>
      </c>
      <c r="D302" s="34">
        <f t="shared" si="116"/>
        <v>616000000</v>
      </c>
      <c r="E302" s="44">
        <f t="shared" si="114"/>
        <v>-264000000</v>
      </c>
      <c r="F302" s="38" t="s">
        <v>1855</v>
      </c>
    </row>
    <row r="303" spans="1:7" ht="17.850000000000001" customHeight="1">
      <c r="A303" s="11" t="s">
        <v>818</v>
      </c>
      <c r="B303" s="3" t="s">
        <v>1767</v>
      </c>
      <c r="C303" s="2">
        <v>1006500000</v>
      </c>
      <c r="D303" s="34">
        <f t="shared" si="116"/>
        <v>704550000</v>
      </c>
      <c r="E303" s="44">
        <f t="shared" si="114"/>
        <v>-301950000</v>
      </c>
      <c r="F303" s="38" t="s">
        <v>1855</v>
      </c>
    </row>
    <row r="304" spans="1:7" ht="17.850000000000001" customHeight="1">
      <c r="A304" s="11" t="s">
        <v>819</v>
      </c>
      <c r="B304" s="3" t="s">
        <v>114</v>
      </c>
      <c r="C304" s="2">
        <v>150000000</v>
      </c>
      <c r="D304" s="34">
        <f t="shared" si="116"/>
        <v>105000000</v>
      </c>
      <c r="E304" s="44">
        <f t="shared" si="114"/>
        <v>-45000000</v>
      </c>
      <c r="F304" s="21"/>
    </row>
    <row r="305" spans="1:6" ht="17.850000000000001" customHeight="1">
      <c r="A305" s="11" t="s">
        <v>820</v>
      </c>
      <c r="B305" s="3" t="s">
        <v>115</v>
      </c>
      <c r="C305" s="2">
        <v>13323750</v>
      </c>
      <c r="D305" s="34">
        <f t="shared" si="116"/>
        <v>9326625</v>
      </c>
      <c r="E305" s="44">
        <f t="shared" si="114"/>
        <v>-3997125</v>
      </c>
      <c r="F305" s="21"/>
    </row>
    <row r="306" spans="1:6" ht="17.850000000000001" customHeight="1">
      <c r="A306" s="11" t="s">
        <v>821</v>
      </c>
      <c r="B306" s="3" t="s">
        <v>116</v>
      </c>
      <c r="C306" s="2">
        <v>29312250</v>
      </c>
      <c r="D306" s="34">
        <f t="shared" si="116"/>
        <v>20518575</v>
      </c>
      <c r="E306" s="44">
        <f t="shared" si="114"/>
        <v>-8793675</v>
      </c>
      <c r="F306" s="21"/>
    </row>
    <row r="307" spans="1:6" ht="17.850000000000001" customHeight="1">
      <c r="A307" s="11" t="s">
        <v>822</v>
      </c>
      <c r="B307" s="3" t="s">
        <v>117</v>
      </c>
      <c r="C307" s="2">
        <v>98147184</v>
      </c>
      <c r="D307" s="34">
        <f t="shared" si="116"/>
        <v>68703028.799999997</v>
      </c>
      <c r="E307" s="44">
        <f t="shared" si="114"/>
        <v>-29444155.200000003</v>
      </c>
      <c r="F307" s="21"/>
    </row>
    <row r="308" spans="1:6" ht="17.850000000000001" customHeight="1">
      <c r="A308" s="11" t="s">
        <v>823</v>
      </c>
      <c r="B308" s="3" t="s">
        <v>118</v>
      </c>
      <c r="C308" s="2">
        <v>4441250</v>
      </c>
      <c r="D308" s="34">
        <f t="shared" si="116"/>
        <v>3108875</v>
      </c>
      <c r="E308" s="44">
        <f t="shared" si="114"/>
        <v>-1332375</v>
      </c>
      <c r="F308" s="21"/>
    </row>
    <row r="309" spans="1:6" ht="17.850000000000001" customHeight="1">
      <c r="A309" s="11" t="s">
        <v>824</v>
      </c>
      <c r="B309" s="3" t="s">
        <v>119</v>
      </c>
      <c r="C309" s="2">
        <v>3800000</v>
      </c>
      <c r="D309" s="34">
        <f t="shared" si="116"/>
        <v>2660000</v>
      </c>
      <c r="E309" s="44">
        <f t="shared" si="114"/>
        <v>-1140000</v>
      </c>
      <c r="F309" s="21"/>
    </row>
    <row r="310" spans="1:6" ht="17.850000000000001" customHeight="1">
      <c r="A310" s="11"/>
      <c r="B310" s="14" t="s">
        <v>1518</v>
      </c>
      <c r="C310" s="2">
        <f>SUM(C291:C309)</f>
        <v>2924850834</v>
      </c>
      <c r="D310" s="36">
        <f t="shared" ref="D310" si="120">SUM(D291:D309)</f>
        <v>2047395583.8</v>
      </c>
      <c r="E310" s="45">
        <f t="shared" si="114"/>
        <v>-877455250.20000005</v>
      </c>
      <c r="F310" s="21"/>
    </row>
    <row r="311" spans="1:6" ht="17.850000000000001" customHeight="1">
      <c r="A311" s="5" t="s">
        <v>1478</v>
      </c>
      <c r="B311" s="1"/>
      <c r="C311" s="2"/>
      <c r="D311" s="34"/>
      <c r="E311" s="17"/>
      <c r="F311" s="21"/>
    </row>
    <row r="312" spans="1:6" ht="17.850000000000001" customHeight="1">
      <c r="A312" s="11" t="s">
        <v>806</v>
      </c>
      <c r="B312" s="3" t="s">
        <v>104</v>
      </c>
      <c r="C312" s="2">
        <v>93998777</v>
      </c>
      <c r="D312" s="34">
        <f t="shared" si="116"/>
        <v>65799143.900000006</v>
      </c>
      <c r="E312" s="44">
        <f t="shared" si="114"/>
        <v>-28199633.099999994</v>
      </c>
      <c r="F312" s="21"/>
    </row>
    <row r="313" spans="1:6" ht="17.850000000000001" customHeight="1">
      <c r="A313" s="11" t="s">
        <v>807</v>
      </c>
      <c r="B313" s="3" t="s">
        <v>105</v>
      </c>
      <c r="C313" s="2">
        <v>43052909</v>
      </c>
      <c r="D313" s="34">
        <f t="shared" si="116"/>
        <v>30137036.300000001</v>
      </c>
      <c r="E313" s="44">
        <f t="shared" si="114"/>
        <v>-12915872.699999999</v>
      </c>
      <c r="F313" s="21"/>
    </row>
    <row r="314" spans="1:6" ht="17.850000000000001" customHeight="1">
      <c r="A314" s="11" t="s">
        <v>808</v>
      </c>
      <c r="B314" s="3" t="s">
        <v>120</v>
      </c>
      <c r="C314" s="2">
        <v>19376600</v>
      </c>
      <c r="D314" s="34">
        <f t="shared" si="116"/>
        <v>13563620</v>
      </c>
      <c r="E314" s="44">
        <f t="shared" si="114"/>
        <v>-5812980</v>
      </c>
      <c r="F314" s="21"/>
    </row>
    <row r="315" spans="1:6" ht="17.850000000000001" customHeight="1">
      <c r="A315" s="11" t="s">
        <v>809</v>
      </c>
      <c r="B315" s="3" t="s">
        <v>121</v>
      </c>
      <c r="C315" s="2">
        <v>5000000</v>
      </c>
      <c r="D315" s="34">
        <f t="shared" si="116"/>
        <v>3500000</v>
      </c>
      <c r="E315" s="44">
        <f t="shared" si="114"/>
        <v>-1500000</v>
      </c>
      <c r="F315" s="21"/>
    </row>
    <row r="316" spans="1:6" ht="17.850000000000001" customHeight="1">
      <c r="A316" s="11" t="s">
        <v>810</v>
      </c>
      <c r="B316" s="3" t="s">
        <v>122</v>
      </c>
      <c r="C316" s="2">
        <v>15000000</v>
      </c>
      <c r="D316" s="34">
        <f t="shared" si="116"/>
        <v>10500000</v>
      </c>
      <c r="E316" s="44">
        <f t="shared" si="114"/>
        <v>-4500000</v>
      </c>
      <c r="F316" s="21"/>
    </row>
    <row r="317" spans="1:6" ht="17.850000000000001" customHeight="1">
      <c r="A317" s="11" t="s">
        <v>811</v>
      </c>
      <c r="B317" s="3" t="s">
        <v>123</v>
      </c>
      <c r="C317" s="2">
        <v>5225000</v>
      </c>
      <c r="D317" s="34">
        <f t="shared" si="116"/>
        <v>3657500</v>
      </c>
      <c r="E317" s="44">
        <f t="shared" si="114"/>
        <v>-1567500</v>
      </c>
      <c r="F317" s="21"/>
    </row>
    <row r="318" spans="1:6" ht="17.850000000000001" customHeight="1">
      <c r="A318" s="11" t="s">
        <v>812</v>
      </c>
      <c r="B318" s="3" t="s">
        <v>124</v>
      </c>
      <c r="C318" s="16">
        <v>549700000</v>
      </c>
      <c r="D318" s="35">
        <f>C318-E318</f>
        <v>49700000</v>
      </c>
      <c r="E318" s="44">
        <v>500000000</v>
      </c>
      <c r="F318" s="21"/>
    </row>
    <row r="319" spans="1:6" ht="17.850000000000001" customHeight="1">
      <c r="A319" s="11" t="s">
        <v>813</v>
      </c>
      <c r="B319" s="3" t="s">
        <v>125</v>
      </c>
      <c r="C319" s="16">
        <v>389000000</v>
      </c>
      <c r="D319" s="35">
        <f>C319-E319</f>
        <v>89000000</v>
      </c>
      <c r="E319" s="44">
        <v>300000000</v>
      </c>
      <c r="F319" s="21"/>
    </row>
    <row r="320" spans="1:6" ht="17.850000000000001" customHeight="1">
      <c r="A320" s="11" t="s">
        <v>814</v>
      </c>
      <c r="B320" s="3" t="s">
        <v>126</v>
      </c>
      <c r="C320" s="2">
        <v>87275042</v>
      </c>
      <c r="D320" s="34">
        <f t="shared" si="116"/>
        <v>61092529.400000006</v>
      </c>
      <c r="E320" s="44">
        <f t="shared" si="114"/>
        <v>-26182512.599999994</v>
      </c>
      <c r="F320" s="21"/>
    </row>
    <row r="321" spans="1:6" ht="17.850000000000001" customHeight="1">
      <c r="A321" s="11"/>
      <c r="B321" s="14" t="s">
        <v>1519</v>
      </c>
      <c r="C321" s="2">
        <f>SUM(C312:C320)</f>
        <v>1207628328</v>
      </c>
      <c r="D321" s="36">
        <f t="shared" ref="D321" si="121">SUM(D312:D320)</f>
        <v>326949829.60000002</v>
      </c>
      <c r="E321" s="45">
        <f t="shared" si="114"/>
        <v>-880678498.39999998</v>
      </c>
      <c r="F321" s="21"/>
    </row>
    <row r="322" spans="1:6" ht="17.850000000000001" customHeight="1">
      <c r="A322" s="5" t="s">
        <v>825</v>
      </c>
      <c r="B322" s="1"/>
      <c r="C322" s="2"/>
      <c r="D322" s="34"/>
      <c r="E322" s="17"/>
      <c r="F322" s="21"/>
    </row>
    <row r="323" spans="1:6" ht="17.850000000000001" customHeight="1">
      <c r="A323" s="11" t="s">
        <v>826</v>
      </c>
      <c r="B323" s="1" t="s">
        <v>127</v>
      </c>
      <c r="C323" s="2">
        <v>43331885</v>
      </c>
      <c r="D323" s="34">
        <f t="shared" si="116"/>
        <v>30332319.5</v>
      </c>
      <c r="E323" s="44">
        <f t="shared" si="114"/>
        <v>-12999565.5</v>
      </c>
      <c r="F323" s="21"/>
    </row>
    <row r="324" spans="1:6" ht="17.850000000000001" customHeight="1">
      <c r="A324" s="11" t="s">
        <v>827</v>
      </c>
      <c r="B324" s="1" t="s">
        <v>128</v>
      </c>
      <c r="C324" s="2">
        <v>0</v>
      </c>
      <c r="D324" s="34">
        <f t="shared" si="116"/>
        <v>0</v>
      </c>
      <c r="E324" s="44">
        <f t="shared" si="114"/>
        <v>0</v>
      </c>
      <c r="F324" s="21"/>
    </row>
    <row r="325" spans="1:6" ht="17.850000000000001" customHeight="1">
      <c r="A325" s="11" t="s">
        <v>828</v>
      </c>
      <c r="B325" s="3" t="s">
        <v>129</v>
      </c>
      <c r="C325" s="2">
        <v>15214259</v>
      </c>
      <c r="D325" s="34">
        <f t="shared" si="116"/>
        <v>10649981.300000001</v>
      </c>
      <c r="E325" s="44">
        <f t="shared" ref="E325:E388" si="122">SUM(D325-C325)</f>
        <v>-4564277.6999999993</v>
      </c>
      <c r="F325" s="21"/>
    </row>
    <row r="326" spans="1:6" ht="17.850000000000001" customHeight="1">
      <c r="A326" s="11" t="s">
        <v>829</v>
      </c>
      <c r="B326" s="3" t="s">
        <v>130</v>
      </c>
      <c r="C326" s="2">
        <v>30720464</v>
      </c>
      <c r="D326" s="34">
        <f t="shared" si="116"/>
        <v>21504324.800000001</v>
      </c>
      <c r="E326" s="44">
        <f t="shared" si="122"/>
        <v>-9216139.1999999993</v>
      </c>
      <c r="F326" s="21"/>
    </row>
    <row r="327" spans="1:6" ht="17.850000000000001" customHeight="1">
      <c r="A327" s="11" t="s">
        <v>830</v>
      </c>
      <c r="B327" s="3" t="s">
        <v>131</v>
      </c>
      <c r="C327" s="2">
        <v>40166289</v>
      </c>
      <c r="D327" s="34">
        <f t="shared" si="116"/>
        <v>28116402.300000001</v>
      </c>
      <c r="E327" s="44">
        <f t="shared" si="122"/>
        <v>-12049886.699999999</v>
      </c>
      <c r="F327" s="21"/>
    </row>
    <row r="328" spans="1:6" ht="17.850000000000001" customHeight="1">
      <c r="A328" s="11" t="s">
        <v>831</v>
      </c>
      <c r="B328" s="3" t="s">
        <v>132</v>
      </c>
      <c r="C328" s="2">
        <v>44950626</v>
      </c>
      <c r="D328" s="34">
        <f t="shared" si="116"/>
        <v>31465438.200000003</v>
      </c>
      <c r="E328" s="44">
        <f t="shared" si="122"/>
        <v>-13485187.799999997</v>
      </c>
      <c r="F328" s="21"/>
    </row>
    <row r="329" spans="1:6" ht="17.850000000000001" customHeight="1">
      <c r="A329" s="11" t="s">
        <v>832</v>
      </c>
      <c r="B329" s="3" t="s">
        <v>133</v>
      </c>
      <c r="C329" s="2">
        <v>205018374</v>
      </c>
      <c r="D329" s="34">
        <f t="shared" si="116"/>
        <v>143512861.80000001</v>
      </c>
      <c r="E329" s="44">
        <f t="shared" si="122"/>
        <v>-61505512.199999988</v>
      </c>
      <c r="F329" s="21"/>
    </row>
    <row r="330" spans="1:6" ht="17.850000000000001" customHeight="1">
      <c r="A330" s="11" t="s">
        <v>833</v>
      </c>
      <c r="B330" s="3" t="s">
        <v>134</v>
      </c>
      <c r="C330" s="2">
        <v>0</v>
      </c>
      <c r="D330" s="34">
        <f t="shared" si="116"/>
        <v>0</v>
      </c>
      <c r="E330" s="44">
        <f t="shared" si="122"/>
        <v>0</v>
      </c>
      <c r="F330" s="21"/>
    </row>
    <row r="331" spans="1:6" ht="17.850000000000001" customHeight="1">
      <c r="A331" s="11" t="s">
        <v>834</v>
      </c>
      <c r="B331" s="3" t="s">
        <v>135</v>
      </c>
      <c r="C331" s="2">
        <v>73710586</v>
      </c>
      <c r="D331" s="34">
        <f t="shared" si="116"/>
        <v>51597410.200000003</v>
      </c>
      <c r="E331" s="44">
        <f t="shared" si="122"/>
        <v>-22113175.799999997</v>
      </c>
      <c r="F331" s="21"/>
    </row>
    <row r="332" spans="1:6" ht="17.850000000000001" customHeight="1">
      <c r="A332" s="11" t="s">
        <v>835</v>
      </c>
      <c r="B332" s="3" t="s">
        <v>136</v>
      </c>
      <c r="C332" s="2">
        <v>139000000</v>
      </c>
      <c r="D332" s="34">
        <f t="shared" si="116"/>
        <v>97300000</v>
      </c>
      <c r="E332" s="44">
        <f t="shared" si="122"/>
        <v>-41700000</v>
      </c>
      <c r="F332" s="21"/>
    </row>
    <row r="333" spans="1:6" ht="17.850000000000001" customHeight="1">
      <c r="A333" s="11" t="s">
        <v>836</v>
      </c>
      <c r="B333" s="3" t="s">
        <v>137</v>
      </c>
      <c r="C333" s="2">
        <v>100000000</v>
      </c>
      <c r="D333" s="34">
        <f t="shared" si="116"/>
        <v>70000000</v>
      </c>
      <c r="E333" s="44">
        <f t="shared" si="122"/>
        <v>-30000000</v>
      </c>
      <c r="F333" s="21"/>
    </row>
    <row r="334" spans="1:6" ht="17.850000000000001" customHeight="1">
      <c r="A334" s="11" t="s">
        <v>837</v>
      </c>
      <c r="B334" s="3" t="s">
        <v>138</v>
      </c>
      <c r="C334" s="2">
        <v>124794405</v>
      </c>
      <c r="D334" s="34">
        <f t="shared" si="116"/>
        <v>87356083.5</v>
      </c>
      <c r="E334" s="44">
        <f t="shared" si="122"/>
        <v>-37438321.5</v>
      </c>
      <c r="F334" s="21"/>
    </row>
    <row r="335" spans="1:6" ht="17.850000000000001" customHeight="1">
      <c r="A335" s="11" t="s">
        <v>838</v>
      </c>
      <c r="B335" s="3" t="s">
        <v>139</v>
      </c>
      <c r="C335" s="2">
        <v>27949425</v>
      </c>
      <c r="D335" s="34">
        <f t="shared" si="116"/>
        <v>19564597.5</v>
      </c>
      <c r="E335" s="44">
        <f t="shared" si="122"/>
        <v>-8384827.5</v>
      </c>
      <c r="F335" s="21"/>
    </row>
    <row r="336" spans="1:6" ht="17.850000000000001" customHeight="1">
      <c r="A336" s="11" t="s">
        <v>839</v>
      </c>
      <c r="B336" s="3" t="s">
        <v>140</v>
      </c>
      <c r="C336" s="2">
        <v>0</v>
      </c>
      <c r="D336" s="34">
        <f t="shared" si="116"/>
        <v>0</v>
      </c>
      <c r="E336" s="44">
        <f t="shared" si="122"/>
        <v>0</v>
      </c>
      <c r="F336" s="21"/>
    </row>
    <row r="337" spans="1:6" ht="17.850000000000001" customHeight="1">
      <c r="A337" s="11" t="s">
        <v>840</v>
      </c>
      <c r="B337" s="3" t="s">
        <v>141</v>
      </c>
      <c r="C337" s="2">
        <v>21175724</v>
      </c>
      <c r="D337" s="34">
        <f t="shared" ref="D337:D400" si="123">SUM(C337)-30%*(C337)</f>
        <v>14823006.800000001</v>
      </c>
      <c r="E337" s="44">
        <f t="shared" si="122"/>
        <v>-6352717.1999999993</v>
      </c>
      <c r="F337" s="21"/>
    </row>
    <row r="338" spans="1:6" ht="17.850000000000001" customHeight="1">
      <c r="A338" s="11" t="s">
        <v>841</v>
      </c>
      <c r="B338" s="3" t="s">
        <v>142</v>
      </c>
      <c r="C338" s="2">
        <v>3924196</v>
      </c>
      <c r="D338" s="34">
        <f t="shared" si="123"/>
        <v>2746937.2</v>
      </c>
      <c r="E338" s="44">
        <f t="shared" si="122"/>
        <v>-1177258.7999999998</v>
      </c>
      <c r="F338" s="21"/>
    </row>
    <row r="339" spans="1:6" ht="17.850000000000001" customHeight="1">
      <c r="A339" s="11" t="s">
        <v>842</v>
      </c>
      <c r="B339" s="3" t="s">
        <v>143</v>
      </c>
      <c r="C339" s="2">
        <v>0</v>
      </c>
      <c r="D339" s="34">
        <f t="shared" si="123"/>
        <v>0</v>
      </c>
      <c r="E339" s="44">
        <f t="shared" si="122"/>
        <v>0</v>
      </c>
      <c r="F339" s="21"/>
    </row>
    <row r="340" spans="1:6" ht="17.850000000000001" customHeight="1">
      <c r="A340" s="11" t="s">
        <v>843</v>
      </c>
      <c r="B340" s="3" t="s">
        <v>144</v>
      </c>
      <c r="C340" s="2">
        <v>0</v>
      </c>
      <c r="D340" s="34">
        <f t="shared" si="123"/>
        <v>0</v>
      </c>
      <c r="E340" s="44">
        <f t="shared" si="122"/>
        <v>0</v>
      </c>
      <c r="F340" s="21"/>
    </row>
    <row r="341" spans="1:6" ht="17.850000000000001" customHeight="1">
      <c r="A341" s="11" t="s">
        <v>844</v>
      </c>
      <c r="B341" s="3" t="s">
        <v>145</v>
      </c>
      <c r="C341" s="2">
        <v>71289793</v>
      </c>
      <c r="D341" s="34">
        <f t="shared" si="123"/>
        <v>49902855.100000001</v>
      </c>
      <c r="E341" s="44">
        <f t="shared" si="122"/>
        <v>-21386937.899999999</v>
      </c>
      <c r="F341" s="21"/>
    </row>
    <row r="342" spans="1:6" ht="17.850000000000001" customHeight="1">
      <c r="A342" s="11" t="s">
        <v>845</v>
      </c>
      <c r="B342" s="3" t="s">
        <v>146</v>
      </c>
      <c r="C342" s="2">
        <v>25691200</v>
      </c>
      <c r="D342" s="34">
        <f t="shared" si="123"/>
        <v>17983840</v>
      </c>
      <c r="E342" s="44">
        <f t="shared" si="122"/>
        <v>-7707360</v>
      </c>
      <c r="F342" s="21"/>
    </row>
    <row r="343" spans="1:6" ht="17.850000000000001" customHeight="1">
      <c r="A343" s="11" t="s">
        <v>846</v>
      </c>
      <c r="B343" s="3" t="s">
        <v>147</v>
      </c>
      <c r="C343" s="2">
        <v>0</v>
      </c>
      <c r="D343" s="34">
        <f t="shared" si="123"/>
        <v>0</v>
      </c>
      <c r="E343" s="44">
        <f t="shared" si="122"/>
        <v>0</v>
      </c>
      <c r="F343" s="21"/>
    </row>
    <row r="344" spans="1:6" ht="17.850000000000001" customHeight="1">
      <c r="A344" s="11" t="s">
        <v>847</v>
      </c>
      <c r="B344" s="3" t="s">
        <v>148</v>
      </c>
      <c r="C344" s="2">
        <v>0</v>
      </c>
      <c r="D344" s="34">
        <f t="shared" si="123"/>
        <v>0</v>
      </c>
      <c r="E344" s="44">
        <f t="shared" si="122"/>
        <v>0</v>
      </c>
      <c r="F344" s="21"/>
    </row>
    <row r="345" spans="1:6" ht="17.850000000000001" customHeight="1">
      <c r="A345" s="11" t="s">
        <v>848</v>
      </c>
      <c r="B345" s="3" t="s">
        <v>149</v>
      </c>
      <c r="C345" s="2">
        <v>697639317</v>
      </c>
      <c r="D345" s="34">
        <f t="shared" si="123"/>
        <v>488347521.89999998</v>
      </c>
      <c r="E345" s="44">
        <f t="shared" si="122"/>
        <v>-209291795.10000002</v>
      </c>
      <c r="F345" s="21"/>
    </row>
    <row r="346" spans="1:6" ht="17.850000000000001" customHeight="1">
      <c r="A346" s="11" t="s">
        <v>849</v>
      </c>
      <c r="B346" s="3" t="s">
        <v>136</v>
      </c>
      <c r="C346" s="2">
        <v>111273989</v>
      </c>
      <c r="D346" s="34">
        <f t="shared" si="123"/>
        <v>77891792.299999997</v>
      </c>
      <c r="E346" s="44">
        <f t="shared" si="122"/>
        <v>-33382196.700000003</v>
      </c>
      <c r="F346" s="21"/>
    </row>
    <row r="347" spans="1:6" ht="17.850000000000001" customHeight="1">
      <c r="A347" s="11"/>
      <c r="B347" s="14" t="s">
        <v>1520</v>
      </c>
      <c r="C347" s="2">
        <f>SUM(C323:C346)</f>
        <v>1775850532</v>
      </c>
      <c r="D347" s="36">
        <f t="shared" ref="D347" si="124">SUM(D323:D346)</f>
        <v>1243095372.3999999</v>
      </c>
      <c r="E347" s="45">
        <f t="shared" si="122"/>
        <v>-532755159.60000014</v>
      </c>
      <c r="F347" s="21"/>
    </row>
    <row r="348" spans="1:6" ht="17.850000000000001" customHeight="1">
      <c r="A348" s="5" t="s">
        <v>1479</v>
      </c>
      <c r="B348" s="1"/>
      <c r="C348" s="2"/>
      <c r="D348" s="34"/>
      <c r="E348" s="17"/>
      <c r="F348" s="21"/>
    </row>
    <row r="349" spans="1:6" ht="17.850000000000001" customHeight="1">
      <c r="A349" s="11" t="s">
        <v>850</v>
      </c>
      <c r="B349" s="15" t="s">
        <v>150</v>
      </c>
      <c r="C349" s="2">
        <v>1947517792</v>
      </c>
      <c r="D349" s="34">
        <f t="shared" si="123"/>
        <v>1363262454.4000001</v>
      </c>
      <c r="E349" s="44">
        <f t="shared" si="122"/>
        <v>-584255337.5999999</v>
      </c>
      <c r="F349" s="21"/>
    </row>
    <row r="350" spans="1:6" ht="17.850000000000001" customHeight="1">
      <c r="A350" s="11"/>
      <c r="B350" s="14" t="s">
        <v>1521</v>
      </c>
      <c r="C350" s="2">
        <f>SUM(C349)</f>
        <v>1947517792</v>
      </c>
      <c r="D350" s="36">
        <f t="shared" ref="D350" si="125">SUM(D349)</f>
        <v>1363262454.4000001</v>
      </c>
      <c r="E350" s="45">
        <f t="shared" si="122"/>
        <v>-584255337.5999999</v>
      </c>
      <c r="F350" s="21"/>
    </row>
    <row r="351" spans="1:6" ht="17.850000000000001" customHeight="1">
      <c r="A351" s="5" t="s">
        <v>851</v>
      </c>
      <c r="B351" s="1"/>
      <c r="C351" s="2"/>
      <c r="D351" s="34"/>
      <c r="E351" s="17"/>
      <c r="F351" s="21"/>
    </row>
    <row r="352" spans="1:6" ht="17.850000000000001" customHeight="1">
      <c r="A352" s="11" t="s">
        <v>852</v>
      </c>
      <c r="B352" s="1" t="s">
        <v>151</v>
      </c>
      <c r="C352" s="2">
        <v>220000000</v>
      </c>
      <c r="D352" s="34">
        <f t="shared" si="123"/>
        <v>154000000</v>
      </c>
      <c r="E352" s="44">
        <f t="shared" si="122"/>
        <v>-66000000</v>
      </c>
      <c r="F352" s="21"/>
    </row>
    <row r="353" spans="1:6" ht="17.850000000000001" customHeight="1">
      <c r="A353" s="11" t="s">
        <v>853</v>
      </c>
      <c r="B353" s="1" t="s">
        <v>152</v>
      </c>
      <c r="C353" s="2">
        <v>750000000</v>
      </c>
      <c r="D353" s="34">
        <f t="shared" si="123"/>
        <v>525000000</v>
      </c>
      <c r="E353" s="44">
        <f t="shared" si="122"/>
        <v>-225000000</v>
      </c>
      <c r="F353" s="21"/>
    </row>
    <row r="354" spans="1:6" ht="17.850000000000001" customHeight="1">
      <c r="A354" s="11" t="s">
        <v>854</v>
      </c>
      <c r="B354" s="1" t="s">
        <v>153</v>
      </c>
      <c r="C354" s="2">
        <v>103993444</v>
      </c>
      <c r="D354" s="34">
        <f t="shared" si="123"/>
        <v>72795410.799999997</v>
      </c>
      <c r="E354" s="44">
        <f t="shared" si="122"/>
        <v>-31198033.200000003</v>
      </c>
      <c r="F354" s="21"/>
    </row>
    <row r="355" spans="1:6" ht="17.850000000000001" customHeight="1">
      <c r="A355" s="11" t="s">
        <v>855</v>
      </c>
      <c r="B355" s="1" t="s">
        <v>154</v>
      </c>
      <c r="C355" s="2">
        <v>40000000</v>
      </c>
      <c r="D355" s="34">
        <f t="shared" si="123"/>
        <v>28000000</v>
      </c>
      <c r="E355" s="44">
        <f t="shared" si="122"/>
        <v>-12000000</v>
      </c>
      <c r="F355" s="21"/>
    </row>
    <row r="356" spans="1:6" ht="17.850000000000001" customHeight="1">
      <c r="A356" s="11"/>
      <c r="B356" s="14" t="s">
        <v>1522</v>
      </c>
      <c r="C356" s="2">
        <f>SUM(C352:C355)</f>
        <v>1113993444</v>
      </c>
      <c r="D356" s="36">
        <f t="shared" ref="D356" si="126">SUM(D352:D355)</f>
        <v>779795410.79999995</v>
      </c>
      <c r="E356" s="45">
        <f t="shared" si="122"/>
        <v>-334198033.20000005</v>
      </c>
      <c r="F356" s="21"/>
    </row>
    <row r="357" spans="1:6" ht="17.850000000000001" customHeight="1">
      <c r="A357" s="5" t="s">
        <v>856</v>
      </c>
      <c r="B357" s="1"/>
      <c r="C357" s="2"/>
      <c r="D357" s="34"/>
      <c r="E357" s="17"/>
      <c r="F357" s="21"/>
    </row>
    <row r="358" spans="1:6" ht="17.850000000000001" customHeight="1">
      <c r="A358" s="11" t="s">
        <v>857</v>
      </c>
      <c r="B358" s="1" t="s">
        <v>155</v>
      </c>
      <c r="C358" s="2">
        <v>237000000</v>
      </c>
      <c r="D358" s="34">
        <f t="shared" si="123"/>
        <v>165900000</v>
      </c>
      <c r="E358" s="44">
        <f t="shared" si="122"/>
        <v>-71100000</v>
      </c>
      <c r="F358" s="21"/>
    </row>
    <row r="359" spans="1:6" ht="17.850000000000001" customHeight="1">
      <c r="A359" s="11" t="s">
        <v>858</v>
      </c>
      <c r="B359" s="1" t="s">
        <v>156</v>
      </c>
      <c r="C359" s="2">
        <v>500000000</v>
      </c>
      <c r="D359" s="34">
        <f t="shared" si="123"/>
        <v>350000000</v>
      </c>
      <c r="E359" s="44">
        <f t="shared" si="122"/>
        <v>-150000000</v>
      </c>
      <c r="F359" s="21"/>
    </row>
    <row r="360" spans="1:6" ht="17.850000000000001" customHeight="1">
      <c r="A360" s="11" t="s">
        <v>859</v>
      </c>
      <c r="B360" s="1" t="s">
        <v>157</v>
      </c>
      <c r="C360" s="2">
        <v>100000000</v>
      </c>
      <c r="D360" s="34">
        <f t="shared" si="123"/>
        <v>70000000</v>
      </c>
      <c r="E360" s="44">
        <f t="shared" si="122"/>
        <v>-30000000</v>
      </c>
      <c r="F360" s="21"/>
    </row>
    <row r="361" spans="1:6" ht="17.850000000000001" customHeight="1">
      <c r="A361" s="11" t="s">
        <v>860</v>
      </c>
      <c r="B361" s="1" t="s">
        <v>158</v>
      </c>
      <c r="C361" s="2">
        <v>25000000</v>
      </c>
      <c r="D361" s="34">
        <f t="shared" si="123"/>
        <v>17500000</v>
      </c>
      <c r="E361" s="44">
        <f t="shared" si="122"/>
        <v>-7500000</v>
      </c>
      <c r="F361" s="21"/>
    </row>
    <row r="362" spans="1:6" ht="17.850000000000001" customHeight="1">
      <c r="A362" s="11" t="s">
        <v>861</v>
      </c>
      <c r="B362" s="1" t="s">
        <v>159</v>
      </c>
      <c r="C362" s="2">
        <v>25000000</v>
      </c>
      <c r="D362" s="34">
        <f t="shared" si="123"/>
        <v>17500000</v>
      </c>
      <c r="E362" s="44">
        <f t="shared" si="122"/>
        <v>-7500000</v>
      </c>
      <c r="F362" s="21"/>
    </row>
    <row r="363" spans="1:6" ht="17.850000000000001" customHeight="1">
      <c r="A363" s="11" t="s">
        <v>862</v>
      </c>
      <c r="B363" s="1" t="s">
        <v>160</v>
      </c>
      <c r="C363" s="2">
        <v>50000000</v>
      </c>
      <c r="D363" s="34">
        <f t="shared" si="123"/>
        <v>35000000</v>
      </c>
      <c r="E363" s="44">
        <f t="shared" si="122"/>
        <v>-15000000</v>
      </c>
      <c r="F363" s="21"/>
    </row>
    <row r="364" spans="1:6" ht="17.850000000000001" customHeight="1">
      <c r="A364" s="11" t="s">
        <v>863</v>
      </c>
      <c r="B364" s="1" t="s">
        <v>161</v>
      </c>
      <c r="C364" s="2">
        <v>10000000</v>
      </c>
      <c r="D364" s="34">
        <f t="shared" si="123"/>
        <v>7000000</v>
      </c>
      <c r="E364" s="44">
        <f t="shared" si="122"/>
        <v>-3000000</v>
      </c>
      <c r="F364" s="21"/>
    </row>
    <row r="365" spans="1:6" ht="17.850000000000001" customHeight="1">
      <c r="A365" s="11"/>
      <c r="B365" s="14" t="s">
        <v>1523</v>
      </c>
      <c r="C365" s="2">
        <f>SUM(C358:C364)</f>
        <v>947000000</v>
      </c>
      <c r="D365" s="36">
        <f t="shared" ref="D365" si="127">SUM(D358:D364)</f>
        <v>662900000</v>
      </c>
      <c r="E365" s="45">
        <f t="shared" si="122"/>
        <v>-284100000</v>
      </c>
      <c r="F365" s="21"/>
    </row>
    <row r="366" spans="1:6" ht="17.850000000000001" customHeight="1">
      <c r="A366" s="5" t="s">
        <v>864</v>
      </c>
      <c r="B366" s="1"/>
      <c r="C366" s="2"/>
      <c r="D366" s="34"/>
      <c r="E366" s="17"/>
      <c r="F366" s="21"/>
    </row>
    <row r="367" spans="1:6" ht="17.850000000000001" customHeight="1">
      <c r="A367" s="11" t="s">
        <v>865</v>
      </c>
      <c r="B367" s="1" t="s">
        <v>102</v>
      </c>
      <c r="C367" s="2">
        <v>13000000</v>
      </c>
      <c r="D367" s="34">
        <f t="shared" si="123"/>
        <v>9100000</v>
      </c>
      <c r="E367" s="44">
        <f t="shared" si="122"/>
        <v>-3900000</v>
      </c>
      <c r="F367" s="21"/>
    </row>
    <row r="368" spans="1:6" ht="17.850000000000001" customHeight="1">
      <c r="A368" s="11" t="s">
        <v>866</v>
      </c>
      <c r="B368" s="1" t="s">
        <v>162</v>
      </c>
      <c r="C368" s="2">
        <v>4000000</v>
      </c>
      <c r="D368" s="34">
        <f t="shared" si="123"/>
        <v>2800000</v>
      </c>
      <c r="E368" s="44">
        <f t="shared" si="122"/>
        <v>-1200000</v>
      </c>
      <c r="F368" s="21"/>
    </row>
    <row r="369" spans="1:6" ht="17.850000000000001" customHeight="1">
      <c r="A369" s="11" t="s">
        <v>867</v>
      </c>
      <c r="B369" s="1" t="s">
        <v>163</v>
      </c>
      <c r="C369" s="2">
        <v>13000000</v>
      </c>
      <c r="D369" s="34">
        <f t="shared" si="123"/>
        <v>9100000</v>
      </c>
      <c r="E369" s="44">
        <f t="shared" si="122"/>
        <v>-3900000</v>
      </c>
      <c r="F369" s="21"/>
    </row>
    <row r="370" spans="1:6" ht="17.850000000000001" customHeight="1">
      <c r="A370" s="11" t="s">
        <v>868</v>
      </c>
      <c r="B370" s="1" t="s">
        <v>164</v>
      </c>
      <c r="C370" s="2">
        <v>11000000</v>
      </c>
      <c r="D370" s="34">
        <f t="shared" si="123"/>
        <v>7700000</v>
      </c>
      <c r="E370" s="44">
        <f t="shared" si="122"/>
        <v>-3300000</v>
      </c>
      <c r="F370" s="21"/>
    </row>
    <row r="371" spans="1:6" ht="17.850000000000001" customHeight="1">
      <c r="A371" s="11" t="s">
        <v>869</v>
      </c>
      <c r="B371" s="1" t="s">
        <v>165</v>
      </c>
      <c r="C371" s="2">
        <v>11000000</v>
      </c>
      <c r="D371" s="34">
        <f t="shared" si="123"/>
        <v>7700000</v>
      </c>
      <c r="E371" s="44">
        <f t="shared" si="122"/>
        <v>-3300000</v>
      </c>
      <c r="F371" s="21"/>
    </row>
    <row r="372" spans="1:6" ht="17.850000000000001" customHeight="1">
      <c r="A372" s="11" t="s">
        <v>870</v>
      </c>
      <c r="B372" s="1" t="s">
        <v>166</v>
      </c>
      <c r="C372" s="2">
        <v>70000000</v>
      </c>
      <c r="D372" s="34">
        <f t="shared" si="123"/>
        <v>49000000</v>
      </c>
      <c r="E372" s="44">
        <f t="shared" si="122"/>
        <v>-21000000</v>
      </c>
      <c r="F372" s="21"/>
    </row>
    <row r="373" spans="1:6" ht="17.850000000000001" customHeight="1">
      <c r="A373" s="11"/>
      <c r="B373" s="14" t="s">
        <v>1524</v>
      </c>
      <c r="C373" s="2">
        <f>SUM(C367:C372)</f>
        <v>122000000</v>
      </c>
      <c r="D373" s="36">
        <f t="shared" ref="D373" si="128">SUM(D367:D372)</f>
        <v>85400000</v>
      </c>
      <c r="E373" s="45">
        <f t="shared" si="122"/>
        <v>-36600000</v>
      </c>
      <c r="F373" s="21"/>
    </row>
    <row r="374" spans="1:6" ht="17.850000000000001" customHeight="1">
      <c r="A374" s="5" t="s">
        <v>871</v>
      </c>
      <c r="B374" s="1"/>
      <c r="C374" s="2"/>
      <c r="D374" s="34"/>
      <c r="E374" s="17"/>
      <c r="F374" s="21"/>
    </row>
    <row r="375" spans="1:6" ht="17.850000000000001" customHeight="1">
      <c r="A375" s="11" t="s">
        <v>872</v>
      </c>
      <c r="B375" s="1" t="s">
        <v>167</v>
      </c>
      <c r="C375" s="2">
        <v>109196923</v>
      </c>
      <c r="D375" s="34">
        <f t="shared" si="123"/>
        <v>76437846.099999994</v>
      </c>
      <c r="E375" s="44">
        <f t="shared" si="122"/>
        <v>-32759076.900000006</v>
      </c>
      <c r="F375" s="21"/>
    </row>
    <row r="376" spans="1:6" ht="17.850000000000001" customHeight="1">
      <c r="A376" s="11" t="s">
        <v>873</v>
      </c>
      <c r="B376" s="1" t="s">
        <v>168</v>
      </c>
      <c r="C376" s="2">
        <v>27289814</v>
      </c>
      <c r="D376" s="34">
        <f t="shared" si="123"/>
        <v>19102869.800000001</v>
      </c>
      <c r="E376" s="44">
        <f t="shared" si="122"/>
        <v>-8186944.1999999993</v>
      </c>
      <c r="F376" s="21"/>
    </row>
    <row r="377" spans="1:6" ht="17.850000000000001" customHeight="1">
      <c r="A377" s="11" t="s">
        <v>874</v>
      </c>
      <c r="B377" s="1" t="s">
        <v>169</v>
      </c>
      <c r="C377" s="2">
        <v>21828084</v>
      </c>
      <c r="D377" s="34">
        <f t="shared" si="123"/>
        <v>15279658.800000001</v>
      </c>
      <c r="E377" s="44">
        <f t="shared" si="122"/>
        <v>-6548425.1999999993</v>
      </c>
      <c r="F377" s="21"/>
    </row>
    <row r="378" spans="1:6" ht="17.850000000000001" customHeight="1">
      <c r="A378" s="11" t="s">
        <v>875</v>
      </c>
      <c r="B378" s="1" t="s">
        <v>170</v>
      </c>
      <c r="C378" s="2">
        <v>30020679</v>
      </c>
      <c r="D378" s="34">
        <f t="shared" si="123"/>
        <v>21014475.300000001</v>
      </c>
      <c r="E378" s="44">
        <f t="shared" si="122"/>
        <v>-9006203.6999999993</v>
      </c>
      <c r="F378" s="21"/>
    </row>
    <row r="379" spans="1:6" ht="17.850000000000001" customHeight="1">
      <c r="A379" s="11"/>
      <c r="B379" s="14" t="s">
        <v>1525</v>
      </c>
      <c r="C379" s="2">
        <f>SUM(C375:C378)</f>
        <v>188335500</v>
      </c>
      <c r="D379" s="36">
        <f t="shared" ref="D379" si="129">SUM(D375:D378)</f>
        <v>131834849.99999999</v>
      </c>
      <c r="E379" s="45">
        <f t="shared" si="122"/>
        <v>-56500650.000000015</v>
      </c>
      <c r="F379" s="21"/>
    </row>
    <row r="380" spans="1:6" ht="17.850000000000001" customHeight="1">
      <c r="A380" s="5" t="s">
        <v>876</v>
      </c>
      <c r="B380" s="1"/>
      <c r="C380" s="2"/>
      <c r="D380" s="34"/>
      <c r="E380" s="17"/>
      <c r="F380" s="21"/>
    </row>
    <row r="381" spans="1:6" ht="17.850000000000001" customHeight="1">
      <c r="A381" s="11" t="s">
        <v>877</v>
      </c>
      <c r="B381" s="1" t="s">
        <v>171</v>
      </c>
      <c r="C381" s="2">
        <v>50000000</v>
      </c>
      <c r="D381" s="34">
        <f t="shared" si="123"/>
        <v>35000000</v>
      </c>
      <c r="E381" s="44">
        <f t="shared" si="122"/>
        <v>-15000000</v>
      </c>
      <c r="F381" s="21"/>
    </row>
    <row r="382" spans="1:6" ht="17.850000000000001" customHeight="1">
      <c r="A382" s="11"/>
      <c r="B382" s="14" t="s">
        <v>1526</v>
      </c>
      <c r="C382" s="2">
        <f>SUM(C381:C381)</f>
        <v>50000000</v>
      </c>
      <c r="D382" s="36">
        <f t="shared" ref="D382" si="130">SUM(D381:D381)</f>
        <v>35000000</v>
      </c>
      <c r="E382" s="45">
        <f t="shared" si="122"/>
        <v>-15000000</v>
      </c>
      <c r="F382" s="21"/>
    </row>
    <row r="383" spans="1:6" ht="17.850000000000001" customHeight="1">
      <c r="A383" s="5" t="s">
        <v>878</v>
      </c>
      <c r="B383" s="1"/>
      <c r="C383" s="2"/>
      <c r="D383" s="34"/>
      <c r="E383" s="17"/>
      <c r="F383" s="21"/>
    </row>
    <row r="384" spans="1:6" ht="17.850000000000001" customHeight="1">
      <c r="A384" s="11" t="s">
        <v>879</v>
      </c>
      <c r="B384" s="1" t="s">
        <v>172</v>
      </c>
      <c r="C384" s="2">
        <v>6455000</v>
      </c>
      <c r="D384" s="34">
        <f t="shared" si="123"/>
        <v>4518500</v>
      </c>
      <c r="E384" s="44">
        <f t="shared" si="122"/>
        <v>-1936500</v>
      </c>
      <c r="F384" s="21"/>
    </row>
    <row r="385" spans="1:6" ht="17.850000000000001" customHeight="1">
      <c r="A385" s="11" t="s">
        <v>880</v>
      </c>
      <c r="B385" s="1" t="s">
        <v>173</v>
      </c>
      <c r="C385" s="2">
        <v>5000000</v>
      </c>
      <c r="D385" s="34">
        <f t="shared" si="123"/>
        <v>3500000</v>
      </c>
      <c r="E385" s="44">
        <f t="shared" si="122"/>
        <v>-1500000</v>
      </c>
      <c r="F385" s="21"/>
    </row>
    <row r="386" spans="1:6" ht="17.850000000000001" customHeight="1">
      <c r="A386" s="11" t="s">
        <v>881</v>
      </c>
      <c r="B386" s="1" t="s">
        <v>174</v>
      </c>
      <c r="C386" s="2">
        <v>2000000</v>
      </c>
      <c r="D386" s="34">
        <f t="shared" si="123"/>
        <v>1400000</v>
      </c>
      <c r="E386" s="44">
        <f t="shared" si="122"/>
        <v>-600000</v>
      </c>
      <c r="F386" s="21"/>
    </row>
    <row r="387" spans="1:6" ht="17.850000000000001" customHeight="1">
      <c r="A387" s="11" t="s">
        <v>882</v>
      </c>
      <c r="B387" s="1" t="s">
        <v>175</v>
      </c>
      <c r="C387" s="2">
        <v>5000000</v>
      </c>
      <c r="D387" s="34">
        <f t="shared" si="123"/>
        <v>3500000</v>
      </c>
      <c r="E387" s="44">
        <f t="shared" si="122"/>
        <v>-1500000</v>
      </c>
      <c r="F387" s="21"/>
    </row>
    <row r="388" spans="1:6" ht="17.850000000000001" customHeight="1">
      <c r="A388" s="11" t="s">
        <v>883</v>
      </c>
      <c r="B388" s="1" t="s">
        <v>176</v>
      </c>
      <c r="C388" s="2">
        <v>5000000</v>
      </c>
      <c r="D388" s="34">
        <f t="shared" si="123"/>
        <v>3500000</v>
      </c>
      <c r="E388" s="44">
        <f t="shared" si="122"/>
        <v>-1500000</v>
      </c>
      <c r="F388" s="21"/>
    </row>
    <row r="389" spans="1:6" ht="17.850000000000001" customHeight="1">
      <c r="A389" s="11" t="s">
        <v>884</v>
      </c>
      <c r="B389" s="1" t="s">
        <v>177</v>
      </c>
      <c r="C389" s="2">
        <v>4525100</v>
      </c>
      <c r="D389" s="34">
        <f t="shared" si="123"/>
        <v>3167570</v>
      </c>
      <c r="E389" s="44">
        <f t="shared" ref="E389:E452" si="131">SUM(D389-C389)</f>
        <v>-1357530</v>
      </c>
      <c r="F389" s="21"/>
    </row>
    <row r="390" spans="1:6" ht="17.850000000000001" customHeight="1">
      <c r="A390" s="11" t="s">
        <v>885</v>
      </c>
      <c r="B390" s="1" t="s">
        <v>178</v>
      </c>
      <c r="C390" s="2">
        <v>20000000</v>
      </c>
      <c r="D390" s="34">
        <f t="shared" si="123"/>
        <v>14000000</v>
      </c>
      <c r="E390" s="44">
        <f t="shared" si="131"/>
        <v>-6000000</v>
      </c>
      <c r="F390" s="21"/>
    </row>
    <row r="391" spans="1:6" ht="17.850000000000001" customHeight="1">
      <c r="A391" s="11" t="s">
        <v>886</v>
      </c>
      <c r="B391" s="1" t="s">
        <v>179</v>
      </c>
      <c r="C391" s="2">
        <v>10000000</v>
      </c>
      <c r="D391" s="34">
        <f t="shared" si="123"/>
        <v>7000000</v>
      </c>
      <c r="E391" s="44">
        <f t="shared" si="131"/>
        <v>-3000000</v>
      </c>
      <c r="F391" s="21"/>
    </row>
    <row r="392" spans="1:6" ht="17.850000000000001" customHeight="1">
      <c r="A392" s="11" t="s">
        <v>887</v>
      </c>
      <c r="B392" s="1" t="s">
        <v>180</v>
      </c>
      <c r="C392" s="2">
        <v>10000000</v>
      </c>
      <c r="D392" s="34">
        <f t="shared" si="123"/>
        <v>7000000</v>
      </c>
      <c r="E392" s="44">
        <f t="shared" si="131"/>
        <v>-3000000</v>
      </c>
      <c r="F392" s="21"/>
    </row>
    <row r="393" spans="1:6" ht="17.850000000000001" customHeight="1">
      <c r="A393" s="11" t="s">
        <v>888</v>
      </c>
      <c r="B393" s="1" t="s">
        <v>181</v>
      </c>
      <c r="C393" s="2">
        <v>1500000</v>
      </c>
      <c r="D393" s="34">
        <f t="shared" si="123"/>
        <v>1050000</v>
      </c>
      <c r="E393" s="44">
        <f t="shared" si="131"/>
        <v>-450000</v>
      </c>
      <c r="F393" s="21"/>
    </row>
    <row r="394" spans="1:6" ht="17.850000000000001" customHeight="1">
      <c r="A394" s="11" t="s">
        <v>889</v>
      </c>
      <c r="B394" s="1" t="s">
        <v>182</v>
      </c>
      <c r="C394" s="2">
        <v>32000000</v>
      </c>
      <c r="D394" s="34">
        <f t="shared" si="123"/>
        <v>22400000</v>
      </c>
      <c r="E394" s="44">
        <f t="shared" si="131"/>
        <v>-9600000</v>
      </c>
      <c r="F394" s="21"/>
    </row>
    <row r="395" spans="1:6" ht="17.850000000000001" customHeight="1">
      <c r="A395" s="11" t="s">
        <v>890</v>
      </c>
      <c r="B395" s="1" t="s">
        <v>183</v>
      </c>
      <c r="C395" s="2">
        <v>0</v>
      </c>
      <c r="D395" s="34">
        <f t="shared" si="123"/>
        <v>0</v>
      </c>
      <c r="E395" s="44">
        <f t="shared" si="131"/>
        <v>0</v>
      </c>
      <c r="F395" s="21"/>
    </row>
    <row r="396" spans="1:6" ht="17.850000000000001" customHeight="1">
      <c r="A396" s="11" t="s">
        <v>891</v>
      </c>
      <c r="B396" s="1" t="s">
        <v>184</v>
      </c>
      <c r="C396" s="2">
        <v>15000000</v>
      </c>
      <c r="D396" s="34">
        <f t="shared" si="123"/>
        <v>10500000</v>
      </c>
      <c r="E396" s="44">
        <f t="shared" si="131"/>
        <v>-4500000</v>
      </c>
      <c r="F396" s="21"/>
    </row>
    <row r="397" spans="1:6" ht="17.850000000000001" customHeight="1">
      <c r="A397" s="11" t="s">
        <v>892</v>
      </c>
      <c r="B397" s="1" t="s">
        <v>185</v>
      </c>
      <c r="C397" s="2">
        <v>1045000</v>
      </c>
      <c r="D397" s="34">
        <f t="shared" si="123"/>
        <v>731500</v>
      </c>
      <c r="E397" s="44">
        <f t="shared" si="131"/>
        <v>-313500</v>
      </c>
      <c r="F397" s="21"/>
    </row>
    <row r="398" spans="1:6" ht="17.850000000000001" customHeight="1">
      <c r="A398" s="11" t="s">
        <v>893</v>
      </c>
      <c r="B398" s="1" t="s">
        <v>186</v>
      </c>
      <c r="C398" s="2">
        <v>15000000</v>
      </c>
      <c r="D398" s="34">
        <f t="shared" si="123"/>
        <v>10500000</v>
      </c>
      <c r="E398" s="44">
        <f t="shared" si="131"/>
        <v>-4500000</v>
      </c>
      <c r="F398" s="21"/>
    </row>
    <row r="399" spans="1:6" ht="17.850000000000001" customHeight="1">
      <c r="A399" s="11" t="s">
        <v>894</v>
      </c>
      <c r="B399" s="1" t="s">
        <v>187</v>
      </c>
      <c r="C399" s="2">
        <v>10959860</v>
      </c>
      <c r="D399" s="34">
        <f t="shared" si="123"/>
        <v>7671902</v>
      </c>
      <c r="E399" s="44">
        <f t="shared" si="131"/>
        <v>-3287958</v>
      </c>
      <c r="F399" s="21"/>
    </row>
    <row r="400" spans="1:6" ht="17.850000000000001" customHeight="1">
      <c r="A400" s="11" t="s">
        <v>895</v>
      </c>
      <c r="B400" s="1" t="s">
        <v>188</v>
      </c>
      <c r="C400" s="2">
        <v>20000000</v>
      </c>
      <c r="D400" s="34">
        <f t="shared" si="123"/>
        <v>14000000</v>
      </c>
      <c r="E400" s="44">
        <f t="shared" si="131"/>
        <v>-6000000</v>
      </c>
      <c r="F400" s="21"/>
    </row>
    <row r="401" spans="1:6" ht="17.850000000000001" customHeight="1">
      <c r="A401" s="11" t="s">
        <v>896</v>
      </c>
      <c r="B401" s="1" t="s">
        <v>189</v>
      </c>
      <c r="C401" s="2">
        <v>29565280</v>
      </c>
      <c r="D401" s="34">
        <f t="shared" ref="D401:D464" si="132">SUM(C401)-30%*(C401)</f>
        <v>20695696</v>
      </c>
      <c r="E401" s="44">
        <f t="shared" si="131"/>
        <v>-8869584</v>
      </c>
      <c r="F401" s="21"/>
    </row>
    <row r="402" spans="1:6" ht="17.850000000000001" customHeight="1">
      <c r="A402" s="11" t="s">
        <v>897</v>
      </c>
      <c r="B402" s="1" t="s">
        <v>190</v>
      </c>
      <c r="C402" s="2">
        <v>4240560</v>
      </c>
      <c r="D402" s="34">
        <f t="shared" si="132"/>
        <v>2968392</v>
      </c>
      <c r="E402" s="44">
        <f t="shared" si="131"/>
        <v>-1272168</v>
      </c>
      <c r="F402" s="21"/>
    </row>
    <row r="403" spans="1:6" ht="17.850000000000001" customHeight="1">
      <c r="A403" s="11" t="s">
        <v>898</v>
      </c>
      <c r="B403" s="1" t="s">
        <v>191</v>
      </c>
      <c r="C403" s="2">
        <v>0</v>
      </c>
      <c r="D403" s="34">
        <f t="shared" si="132"/>
        <v>0</v>
      </c>
      <c r="E403" s="44">
        <f t="shared" si="131"/>
        <v>0</v>
      </c>
      <c r="F403" s="21"/>
    </row>
    <row r="404" spans="1:6" ht="17.850000000000001" customHeight="1">
      <c r="A404" s="11" t="s">
        <v>899</v>
      </c>
      <c r="B404" s="1" t="s">
        <v>192</v>
      </c>
      <c r="C404" s="2">
        <v>20000000</v>
      </c>
      <c r="D404" s="34">
        <f t="shared" si="132"/>
        <v>14000000</v>
      </c>
      <c r="E404" s="44">
        <f t="shared" si="131"/>
        <v>-6000000</v>
      </c>
      <c r="F404" s="21"/>
    </row>
    <row r="405" spans="1:6" ht="17.850000000000001" customHeight="1">
      <c r="A405" s="11" t="s">
        <v>900</v>
      </c>
      <c r="B405" s="1" t="s">
        <v>193</v>
      </c>
      <c r="C405" s="2">
        <v>0</v>
      </c>
      <c r="D405" s="34">
        <f t="shared" si="132"/>
        <v>0</v>
      </c>
      <c r="E405" s="44">
        <f t="shared" si="131"/>
        <v>0</v>
      </c>
      <c r="F405" s="21"/>
    </row>
    <row r="406" spans="1:6" ht="17.850000000000001" customHeight="1">
      <c r="A406" s="12" t="s">
        <v>901</v>
      </c>
      <c r="B406" s="4" t="s">
        <v>194</v>
      </c>
      <c r="C406" s="2">
        <v>10000000</v>
      </c>
      <c r="D406" s="34">
        <f t="shared" si="132"/>
        <v>7000000</v>
      </c>
      <c r="E406" s="44">
        <f t="shared" si="131"/>
        <v>-3000000</v>
      </c>
      <c r="F406" s="21"/>
    </row>
    <row r="407" spans="1:6" ht="17.850000000000001" customHeight="1">
      <c r="A407" s="11" t="s">
        <v>902</v>
      </c>
      <c r="B407" s="4" t="s">
        <v>195</v>
      </c>
      <c r="C407" s="2">
        <v>15000000</v>
      </c>
      <c r="D407" s="34">
        <f t="shared" si="132"/>
        <v>10500000</v>
      </c>
      <c r="E407" s="44">
        <f t="shared" si="131"/>
        <v>-4500000</v>
      </c>
      <c r="F407" s="21"/>
    </row>
    <row r="408" spans="1:6" ht="17.850000000000001" customHeight="1">
      <c r="A408" s="11" t="s">
        <v>903</v>
      </c>
      <c r="B408" s="4" t="s">
        <v>196</v>
      </c>
      <c r="C408" s="2">
        <v>5168830</v>
      </c>
      <c r="D408" s="34">
        <f t="shared" si="132"/>
        <v>3618181</v>
      </c>
      <c r="E408" s="44">
        <f t="shared" si="131"/>
        <v>-1550649</v>
      </c>
      <c r="F408" s="21"/>
    </row>
    <row r="409" spans="1:6" ht="17.850000000000001" customHeight="1">
      <c r="A409" s="11" t="s">
        <v>904</v>
      </c>
      <c r="B409" s="4" t="s">
        <v>197</v>
      </c>
      <c r="C409" s="2">
        <v>0</v>
      </c>
      <c r="D409" s="34">
        <f t="shared" si="132"/>
        <v>0</v>
      </c>
      <c r="E409" s="44">
        <f t="shared" si="131"/>
        <v>0</v>
      </c>
      <c r="F409" s="21"/>
    </row>
    <row r="410" spans="1:6" ht="17.850000000000001" customHeight="1">
      <c r="A410" s="11" t="s">
        <v>894</v>
      </c>
      <c r="B410" s="1" t="s">
        <v>198</v>
      </c>
      <c r="C410" s="2">
        <v>10959960</v>
      </c>
      <c r="D410" s="34">
        <f t="shared" si="132"/>
        <v>7671972</v>
      </c>
      <c r="E410" s="44">
        <f t="shared" si="131"/>
        <v>-3287988</v>
      </c>
      <c r="F410" s="21"/>
    </row>
    <row r="411" spans="1:6" ht="17.850000000000001" customHeight="1">
      <c r="A411" s="11"/>
      <c r="B411" s="14" t="s">
        <v>1527</v>
      </c>
      <c r="C411" s="2">
        <f>SUM(C384:C409)</f>
        <v>247459630</v>
      </c>
      <c r="D411" s="36">
        <f t="shared" ref="D411" si="133">SUM(D384:D409)</f>
        <v>173221741</v>
      </c>
      <c r="E411" s="45">
        <f t="shared" si="131"/>
        <v>-74237889</v>
      </c>
      <c r="F411" s="21"/>
    </row>
    <row r="412" spans="1:6" ht="17.850000000000001" customHeight="1">
      <c r="A412" s="5" t="s">
        <v>905</v>
      </c>
      <c r="B412" s="1"/>
      <c r="C412" s="2"/>
      <c r="D412" s="34"/>
      <c r="E412" s="17"/>
      <c r="F412" s="21"/>
    </row>
    <row r="413" spans="1:6" ht="17.850000000000001" customHeight="1">
      <c r="A413" s="11" t="s">
        <v>906</v>
      </c>
      <c r="B413" s="1" t="s">
        <v>199</v>
      </c>
      <c r="C413" s="2">
        <v>3000000</v>
      </c>
      <c r="D413" s="34">
        <f t="shared" si="132"/>
        <v>2100000</v>
      </c>
      <c r="E413" s="44">
        <f t="shared" si="131"/>
        <v>-900000</v>
      </c>
      <c r="F413" s="21"/>
    </row>
    <row r="414" spans="1:6" ht="17.850000000000001" customHeight="1">
      <c r="A414" s="11" t="s">
        <v>907</v>
      </c>
      <c r="B414" s="1" t="s">
        <v>200</v>
      </c>
      <c r="C414" s="2">
        <v>1000000</v>
      </c>
      <c r="D414" s="34">
        <f t="shared" si="132"/>
        <v>700000</v>
      </c>
      <c r="E414" s="44">
        <f t="shared" si="131"/>
        <v>-300000</v>
      </c>
      <c r="F414" s="21"/>
    </row>
    <row r="415" spans="1:6" ht="17.850000000000001" customHeight="1">
      <c r="A415" s="11" t="s">
        <v>908</v>
      </c>
      <c r="B415" s="1" t="s">
        <v>201</v>
      </c>
      <c r="C415" s="2">
        <v>5000000</v>
      </c>
      <c r="D415" s="34">
        <f t="shared" si="132"/>
        <v>3500000</v>
      </c>
      <c r="E415" s="44">
        <f t="shared" si="131"/>
        <v>-1500000</v>
      </c>
      <c r="F415" s="21"/>
    </row>
    <row r="416" spans="1:6" ht="17.850000000000001" customHeight="1">
      <c r="A416" s="11" t="s">
        <v>909</v>
      </c>
      <c r="B416" s="1" t="s">
        <v>202</v>
      </c>
      <c r="C416" s="2">
        <v>1000000</v>
      </c>
      <c r="D416" s="34">
        <f t="shared" si="132"/>
        <v>700000</v>
      </c>
      <c r="E416" s="44">
        <f t="shared" si="131"/>
        <v>-300000</v>
      </c>
      <c r="F416" s="21"/>
    </row>
    <row r="417" spans="1:7" ht="17.850000000000001" customHeight="1">
      <c r="A417" s="11" t="s">
        <v>910</v>
      </c>
      <c r="B417" s="1" t="s">
        <v>203</v>
      </c>
      <c r="C417" s="2">
        <v>2000000</v>
      </c>
      <c r="D417" s="34">
        <f t="shared" si="132"/>
        <v>1400000</v>
      </c>
      <c r="E417" s="44">
        <f t="shared" si="131"/>
        <v>-600000</v>
      </c>
      <c r="F417" s="21"/>
    </row>
    <row r="418" spans="1:7" ht="17.850000000000001" customHeight="1">
      <c r="A418" s="11" t="s">
        <v>911</v>
      </c>
      <c r="B418" s="1" t="s">
        <v>204</v>
      </c>
      <c r="C418" s="2">
        <v>5000000</v>
      </c>
      <c r="D418" s="34">
        <f t="shared" si="132"/>
        <v>3500000</v>
      </c>
      <c r="E418" s="44">
        <f t="shared" si="131"/>
        <v>-1500000</v>
      </c>
      <c r="F418" s="21"/>
    </row>
    <row r="419" spans="1:7" ht="17.850000000000001" customHeight="1">
      <c r="A419" s="11" t="s">
        <v>912</v>
      </c>
      <c r="B419" s="1" t="s">
        <v>1768</v>
      </c>
      <c r="C419" s="2">
        <v>3000000</v>
      </c>
      <c r="D419" s="34">
        <f t="shared" si="132"/>
        <v>2100000</v>
      </c>
      <c r="E419" s="44">
        <f t="shared" si="131"/>
        <v>-900000</v>
      </c>
      <c r="F419" s="21"/>
    </row>
    <row r="420" spans="1:7" ht="17.850000000000001" customHeight="1">
      <c r="A420" s="11" t="s">
        <v>913</v>
      </c>
      <c r="B420" s="1" t="s">
        <v>1849</v>
      </c>
      <c r="C420" s="2">
        <v>63902613</v>
      </c>
      <c r="D420" s="34">
        <f t="shared" si="132"/>
        <v>44731829.100000001</v>
      </c>
      <c r="E420" s="44">
        <f t="shared" si="131"/>
        <v>-19170783.899999999</v>
      </c>
      <c r="F420" s="39"/>
      <c r="G420" s="22"/>
    </row>
    <row r="421" spans="1:7" ht="17.850000000000001" customHeight="1">
      <c r="A421" s="11" t="s">
        <v>914</v>
      </c>
      <c r="B421" s="1" t="s">
        <v>205</v>
      </c>
      <c r="C421" s="2">
        <v>500000</v>
      </c>
      <c r="D421" s="34">
        <f t="shared" si="132"/>
        <v>350000</v>
      </c>
      <c r="E421" s="44">
        <f t="shared" si="131"/>
        <v>-150000</v>
      </c>
      <c r="F421" s="21"/>
    </row>
    <row r="422" spans="1:7" ht="17.850000000000001" customHeight="1">
      <c r="A422" s="13"/>
      <c r="B422" s="14" t="s">
        <v>1528</v>
      </c>
      <c r="C422" s="2">
        <f>SUM(C413:C421)</f>
        <v>84402613</v>
      </c>
      <c r="D422" s="36">
        <f t="shared" ref="D422" si="134">SUM(D413:D421)</f>
        <v>59081829.100000001</v>
      </c>
      <c r="E422" s="45">
        <f t="shared" si="131"/>
        <v>-25320783.899999999</v>
      </c>
      <c r="F422" s="21"/>
    </row>
    <row r="423" spans="1:7" ht="17.850000000000001" customHeight="1">
      <c r="A423" s="5" t="s">
        <v>915</v>
      </c>
      <c r="B423" s="1"/>
      <c r="C423" s="2"/>
      <c r="D423" s="34"/>
      <c r="E423" s="17"/>
      <c r="F423" s="21"/>
    </row>
    <row r="424" spans="1:7" ht="17.850000000000001" customHeight="1">
      <c r="A424" s="11" t="s">
        <v>916</v>
      </c>
      <c r="B424" s="1" t="s">
        <v>206</v>
      </c>
      <c r="C424" s="2">
        <v>5787800</v>
      </c>
      <c r="D424" s="34">
        <f t="shared" si="132"/>
        <v>4051460</v>
      </c>
      <c r="E424" s="44">
        <f t="shared" si="131"/>
        <v>-1736340</v>
      </c>
      <c r="F424" s="21"/>
    </row>
    <row r="425" spans="1:7" ht="17.850000000000001" customHeight="1">
      <c r="A425" s="11" t="s">
        <v>917</v>
      </c>
      <c r="B425" s="1" t="s">
        <v>207</v>
      </c>
      <c r="C425" s="2">
        <v>32155000</v>
      </c>
      <c r="D425" s="34">
        <f t="shared" si="132"/>
        <v>22508500</v>
      </c>
      <c r="E425" s="44">
        <f t="shared" si="131"/>
        <v>-9646500</v>
      </c>
      <c r="F425" s="21"/>
    </row>
    <row r="426" spans="1:7" ht="17.850000000000001" customHeight="1">
      <c r="A426" s="11" t="s">
        <v>918</v>
      </c>
      <c r="B426" s="1" t="s">
        <v>1769</v>
      </c>
      <c r="C426" s="2">
        <v>98995767</v>
      </c>
      <c r="D426" s="34">
        <f t="shared" si="132"/>
        <v>69297036.900000006</v>
      </c>
      <c r="E426" s="44">
        <f t="shared" si="131"/>
        <v>-29698730.099999994</v>
      </c>
      <c r="F426" s="38" t="s">
        <v>1855</v>
      </c>
      <c r="G426" s="22"/>
    </row>
    <row r="427" spans="1:7" ht="17.850000000000001" customHeight="1">
      <c r="A427" s="11" t="s">
        <v>919</v>
      </c>
      <c r="B427" s="1" t="s">
        <v>208</v>
      </c>
      <c r="C427" s="2">
        <v>12862000</v>
      </c>
      <c r="D427" s="34">
        <f t="shared" si="132"/>
        <v>9003400</v>
      </c>
      <c r="E427" s="44">
        <f t="shared" si="131"/>
        <v>-3858600</v>
      </c>
      <c r="F427" s="21"/>
    </row>
    <row r="428" spans="1:7" ht="17.850000000000001" customHeight="1">
      <c r="A428" s="11"/>
      <c r="B428" s="14" t="s">
        <v>1529</v>
      </c>
      <c r="C428" s="2">
        <f>SUM(C424:C427)</f>
        <v>149800567</v>
      </c>
      <c r="D428" s="36">
        <f t="shared" ref="D428" si="135">SUM(D424:D427)</f>
        <v>104860396.90000001</v>
      </c>
      <c r="E428" s="45">
        <f t="shared" si="131"/>
        <v>-44940170.099999994</v>
      </c>
      <c r="F428" s="21"/>
    </row>
    <row r="429" spans="1:7" ht="17.850000000000001" customHeight="1">
      <c r="A429" s="5" t="s">
        <v>920</v>
      </c>
      <c r="B429" s="1"/>
      <c r="C429" s="2"/>
      <c r="D429" s="34"/>
      <c r="E429" s="17"/>
      <c r="F429" s="21"/>
    </row>
    <row r="430" spans="1:7" ht="17.850000000000001" customHeight="1">
      <c r="A430" s="11" t="s">
        <v>921</v>
      </c>
      <c r="B430" s="1" t="s">
        <v>209</v>
      </c>
      <c r="C430" s="2">
        <v>40000000</v>
      </c>
      <c r="D430" s="34">
        <f t="shared" si="132"/>
        <v>28000000</v>
      </c>
      <c r="E430" s="44">
        <f t="shared" si="131"/>
        <v>-12000000</v>
      </c>
      <c r="F430" s="21"/>
    </row>
    <row r="431" spans="1:7" ht="17.850000000000001" customHeight="1">
      <c r="A431" s="11" t="s">
        <v>922</v>
      </c>
      <c r="B431" s="1" t="s">
        <v>210</v>
      </c>
      <c r="C431" s="2">
        <v>17200000</v>
      </c>
      <c r="D431" s="34">
        <f t="shared" si="132"/>
        <v>12040000</v>
      </c>
      <c r="E431" s="44">
        <f t="shared" si="131"/>
        <v>-5160000</v>
      </c>
      <c r="F431" s="21"/>
    </row>
    <row r="432" spans="1:7" ht="17.850000000000001" customHeight="1">
      <c r="A432" s="11" t="s">
        <v>923</v>
      </c>
      <c r="B432" s="1" t="s">
        <v>211</v>
      </c>
      <c r="C432" s="2">
        <v>30000000</v>
      </c>
      <c r="D432" s="34">
        <f t="shared" si="132"/>
        <v>21000000</v>
      </c>
      <c r="E432" s="44">
        <f t="shared" si="131"/>
        <v>-9000000</v>
      </c>
      <c r="F432" s="21"/>
    </row>
    <row r="433" spans="1:7" ht="17.850000000000001" customHeight="1">
      <c r="A433" s="11" t="s">
        <v>924</v>
      </c>
      <c r="B433" s="1" t="s">
        <v>212</v>
      </c>
      <c r="C433" s="2">
        <v>20000000</v>
      </c>
      <c r="D433" s="34">
        <f t="shared" si="132"/>
        <v>14000000</v>
      </c>
      <c r="E433" s="44">
        <f t="shared" si="131"/>
        <v>-6000000</v>
      </c>
      <c r="F433" s="21"/>
    </row>
    <row r="434" spans="1:7" ht="17.850000000000001" customHeight="1">
      <c r="A434" s="11" t="s">
        <v>925</v>
      </c>
      <c r="B434" s="1" t="s">
        <v>1770</v>
      </c>
      <c r="C434" s="2">
        <v>30000000</v>
      </c>
      <c r="D434" s="34">
        <f t="shared" si="132"/>
        <v>21000000</v>
      </c>
      <c r="E434" s="44">
        <f t="shared" si="131"/>
        <v>-9000000</v>
      </c>
      <c r="F434" s="38" t="s">
        <v>1855</v>
      </c>
    </row>
    <row r="435" spans="1:7" ht="17.850000000000001" customHeight="1">
      <c r="A435" s="11" t="s">
        <v>926</v>
      </c>
      <c r="B435" s="1" t="s">
        <v>213</v>
      </c>
      <c r="C435" s="2">
        <v>20000000</v>
      </c>
      <c r="D435" s="34">
        <f t="shared" si="132"/>
        <v>14000000</v>
      </c>
      <c r="E435" s="44">
        <f t="shared" si="131"/>
        <v>-6000000</v>
      </c>
      <c r="F435" s="21"/>
    </row>
    <row r="436" spans="1:7" ht="17.850000000000001" customHeight="1">
      <c r="A436" s="11" t="s">
        <v>927</v>
      </c>
      <c r="B436" s="1" t="s">
        <v>214</v>
      </c>
      <c r="C436" s="2">
        <v>30000000</v>
      </c>
      <c r="D436" s="34">
        <f t="shared" si="132"/>
        <v>21000000</v>
      </c>
      <c r="E436" s="44">
        <f t="shared" si="131"/>
        <v>-9000000</v>
      </c>
      <c r="F436" s="21"/>
    </row>
    <row r="437" spans="1:7" ht="17.850000000000001" customHeight="1">
      <c r="A437" s="11" t="s">
        <v>928</v>
      </c>
      <c r="B437" s="1" t="s">
        <v>1771</v>
      </c>
      <c r="C437" s="2">
        <v>30000000</v>
      </c>
      <c r="D437" s="34">
        <f t="shared" si="132"/>
        <v>21000000</v>
      </c>
      <c r="E437" s="44">
        <f t="shared" si="131"/>
        <v>-9000000</v>
      </c>
      <c r="F437" s="38" t="s">
        <v>1855</v>
      </c>
      <c r="G437" s="22"/>
    </row>
    <row r="438" spans="1:7" ht="17.850000000000001" customHeight="1">
      <c r="A438" s="11" t="s">
        <v>929</v>
      </c>
      <c r="B438" s="1" t="s">
        <v>215</v>
      </c>
      <c r="C438" s="2">
        <v>500000000</v>
      </c>
      <c r="D438" s="34">
        <f t="shared" si="132"/>
        <v>350000000</v>
      </c>
      <c r="E438" s="44">
        <f t="shared" si="131"/>
        <v>-150000000</v>
      </c>
      <c r="F438" s="21"/>
    </row>
    <row r="439" spans="1:7" ht="17.850000000000001" customHeight="1">
      <c r="A439" s="11" t="s">
        <v>930</v>
      </c>
      <c r="B439" s="1" t="s">
        <v>1772</v>
      </c>
      <c r="C439" s="2">
        <v>50000000</v>
      </c>
      <c r="D439" s="34">
        <f t="shared" si="132"/>
        <v>35000000</v>
      </c>
      <c r="E439" s="44">
        <f t="shared" si="131"/>
        <v>-15000000</v>
      </c>
      <c r="F439" s="38" t="s">
        <v>1855</v>
      </c>
    </row>
    <row r="440" spans="1:7" ht="17.850000000000001" customHeight="1">
      <c r="A440" s="11" t="s">
        <v>931</v>
      </c>
      <c r="B440" s="1" t="s">
        <v>216</v>
      </c>
      <c r="C440" s="2">
        <v>30000000</v>
      </c>
      <c r="D440" s="34">
        <f t="shared" si="132"/>
        <v>21000000</v>
      </c>
      <c r="E440" s="44">
        <f t="shared" si="131"/>
        <v>-9000000</v>
      </c>
      <c r="F440" s="21"/>
    </row>
    <row r="441" spans="1:7" ht="17.850000000000001" customHeight="1">
      <c r="A441" s="11" t="s">
        <v>932</v>
      </c>
      <c r="B441" s="1" t="s">
        <v>217</v>
      </c>
      <c r="C441" s="2">
        <v>30000000</v>
      </c>
      <c r="D441" s="34">
        <f t="shared" si="132"/>
        <v>21000000</v>
      </c>
      <c r="E441" s="44">
        <f t="shared" si="131"/>
        <v>-9000000</v>
      </c>
      <c r="F441" s="21"/>
    </row>
    <row r="442" spans="1:7" ht="17.850000000000001" customHeight="1">
      <c r="A442" s="11"/>
      <c r="B442" s="14" t="s">
        <v>1530</v>
      </c>
      <c r="C442" s="2">
        <f>SUM(C430:C441)</f>
        <v>827200000</v>
      </c>
      <c r="D442" s="36">
        <f t="shared" ref="D442" si="136">SUM(D430:D441)</f>
        <v>579040000</v>
      </c>
      <c r="E442" s="45">
        <f t="shared" si="131"/>
        <v>-248160000</v>
      </c>
      <c r="F442" s="21"/>
    </row>
    <row r="443" spans="1:7" ht="17.850000000000001" customHeight="1">
      <c r="A443" s="5" t="s">
        <v>933</v>
      </c>
      <c r="B443" s="1"/>
      <c r="C443" s="2"/>
      <c r="D443" s="34"/>
      <c r="E443" s="17"/>
      <c r="F443" s="21"/>
    </row>
    <row r="444" spans="1:7" ht="17.850000000000001" customHeight="1">
      <c r="A444" s="11" t="s">
        <v>934</v>
      </c>
      <c r="B444" s="1" t="s">
        <v>218</v>
      </c>
      <c r="C444" s="2">
        <v>300000000</v>
      </c>
      <c r="D444" s="35">
        <f>C444-E444</f>
        <v>150000000</v>
      </c>
      <c r="E444" s="44">
        <v>150000000</v>
      </c>
      <c r="F444" s="38" t="s">
        <v>1855</v>
      </c>
    </row>
    <row r="445" spans="1:7" ht="17.850000000000001" customHeight="1">
      <c r="A445" s="11" t="s">
        <v>935</v>
      </c>
      <c r="B445" s="1" t="s">
        <v>219</v>
      </c>
      <c r="C445" s="2">
        <v>70000000</v>
      </c>
      <c r="D445" s="34">
        <f t="shared" si="132"/>
        <v>49000000</v>
      </c>
      <c r="E445" s="44">
        <f t="shared" si="131"/>
        <v>-21000000</v>
      </c>
      <c r="F445" s="21"/>
    </row>
    <row r="446" spans="1:7" ht="17.850000000000001" customHeight="1">
      <c r="A446" s="11" t="s">
        <v>936</v>
      </c>
      <c r="B446" s="1" t="s">
        <v>220</v>
      </c>
      <c r="C446" s="2">
        <v>30000000</v>
      </c>
      <c r="D446" s="34">
        <f t="shared" si="132"/>
        <v>21000000</v>
      </c>
      <c r="E446" s="44">
        <f t="shared" si="131"/>
        <v>-9000000</v>
      </c>
      <c r="F446" s="21"/>
    </row>
    <row r="447" spans="1:7" ht="17.850000000000001" customHeight="1">
      <c r="A447" s="11" t="s">
        <v>937</v>
      </c>
      <c r="B447" s="1" t="s">
        <v>221</v>
      </c>
      <c r="C447" s="2">
        <v>200000000</v>
      </c>
      <c r="D447" s="34">
        <f t="shared" si="132"/>
        <v>140000000</v>
      </c>
      <c r="E447" s="44">
        <f t="shared" si="131"/>
        <v>-60000000</v>
      </c>
      <c r="F447" s="38" t="s">
        <v>1855</v>
      </c>
    </row>
    <row r="448" spans="1:7" ht="17.850000000000001" customHeight="1">
      <c r="A448" s="11" t="s">
        <v>938</v>
      </c>
      <c r="B448" s="1" t="s">
        <v>222</v>
      </c>
      <c r="C448" s="2">
        <v>60000000</v>
      </c>
      <c r="D448" s="34">
        <f t="shared" si="132"/>
        <v>42000000</v>
      </c>
      <c r="E448" s="44">
        <f t="shared" si="131"/>
        <v>-18000000</v>
      </c>
      <c r="F448" s="21"/>
      <c r="G448" s="22"/>
    </row>
    <row r="449" spans="1:7" ht="17.850000000000001" customHeight="1">
      <c r="A449" s="11" t="s">
        <v>939</v>
      </c>
      <c r="B449" s="1" t="s">
        <v>1828</v>
      </c>
      <c r="C449" s="16">
        <v>1317025528</v>
      </c>
      <c r="D449" s="35">
        <f>C449-E449</f>
        <v>1317025528</v>
      </c>
      <c r="E449" s="44">
        <v>0</v>
      </c>
      <c r="F449" s="38" t="s">
        <v>1855</v>
      </c>
      <c r="G449" s="33"/>
    </row>
    <row r="450" spans="1:7" ht="17.850000000000001" customHeight="1">
      <c r="A450" s="11" t="s">
        <v>940</v>
      </c>
      <c r="B450" s="1" t="s">
        <v>223</v>
      </c>
      <c r="C450" s="2">
        <v>30000000</v>
      </c>
      <c r="D450" s="34">
        <f t="shared" si="132"/>
        <v>21000000</v>
      </c>
      <c r="E450" s="44">
        <f t="shared" si="131"/>
        <v>-9000000</v>
      </c>
      <c r="F450" s="21"/>
    </row>
    <row r="451" spans="1:7" ht="17.850000000000001" customHeight="1">
      <c r="A451" s="11" t="s">
        <v>941</v>
      </c>
      <c r="B451" s="1" t="s">
        <v>224</v>
      </c>
      <c r="C451" s="2">
        <v>30000000</v>
      </c>
      <c r="D451" s="34">
        <f t="shared" si="132"/>
        <v>21000000</v>
      </c>
      <c r="E451" s="44">
        <f t="shared" si="131"/>
        <v>-9000000</v>
      </c>
      <c r="F451" s="21"/>
      <c r="G451" s="24"/>
    </row>
    <row r="452" spans="1:7" ht="17.850000000000001" customHeight="1">
      <c r="A452" s="11" t="s">
        <v>942</v>
      </c>
      <c r="B452" s="1" t="s">
        <v>225</v>
      </c>
      <c r="C452" s="2">
        <v>150000000</v>
      </c>
      <c r="D452" s="34">
        <v>0</v>
      </c>
      <c r="E452" s="44">
        <f t="shared" si="131"/>
        <v>-150000000</v>
      </c>
      <c r="F452" s="21"/>
    </row>
    <row r="453" spans="1:7" ht="17.850000000000001" customHeight="1">
      <c r="A453" s="11" t="s">
        <v>943</v>
      </c>
      <c r="B453" s="1" t="s">
        <v>226</v>
      </c>
      <c r="C453" s="2">
        <v>100000000</v>
      </c>
      <c r="D453" s="34">
        <f t="shared" si="132"/>
        <v>70000000</v>
      </c>
      <c r="E453" s="44">
        <f t="shared" ref="E453:E516" si="137">SUM(D453-C453)</f>
        <v>-30000000</v>
      </c>
      <c r="F453" s="21"/>
    </row>
    <row r="454" spans="1:7" ht="17.850000000000001" customHeight="1">
      <c r="A454" s="11" t="s">
        <v>944</v>
      </c>
      <c r="B454" s="1" t="s">
        <v>227</v>
      </c>
      <c r="C454" s="2">
        <v>300000000</v>
      </c>
      <c r="D454" s="34">
        <v>50000000</v>
      </c>
      <c r="E454" s="44">
        <f t="shared" si="137"/>
        <v>-250000000</v>
      </c>
      <c r="F454" s="21"/>
    </row>
    <row r="455" spans="1:7" ht="17.850000000000001" customHeight="1">
      <c r="A455" s="11" t="s">
        <v>945</v>
      </c>
      <c r="B455" s="1" t="s">
        <v>228</v>
      </c>
      <c r="C455" s="2">
        <v>50000000</v>
      </c>
      <c r="D455" s="34">
        <f t="shared" si="132"/>
        <v>35000000</v>
      </c>
      <c r="E455" s="44">
        <f t="shared" si="137"/>
        <v>-15000000</v>
      </c>
      <c r="F455" s="21"/>
    </row>
    <row r="456" spans="1:7" ht="17.850000000000001" customHeight="1">
      <c r="A456" s="11" t="s">
        <v>946</v>
      </c>
      <c r="B456" s="1" t="s">
        <v>229</v>
      </c>
      <c r="C456" s="2">
        <v>50000000</v>
      </c>
      <c r="D456" s="34">
        <f t="shared" si="132"/>
        <v>35000000</v>
      </c>
      <c r="E456" s="44">
        <f t="shared" si="137"/>
        <v>-15000000</v>
      </c>
      <c r="F456" s="21"/>
    </row>
    <row r="457" spans="1:7" ht="17.850000000000001" customHeight="1">
      <c r="A457" s="11" t="s">
        <v>947</v>
      </c>
      <c r="B457" s="1" t="s">
        <v>230</v>
      </c>
      <c r="C457" s="2">
        <v>50000000</v>
      </c>
      <c r="D457" s="34">
        <f t="shared" si="132"/>
        <v>35000000</v>
      </c>
      <c r="E457" s="44">
        <f t="shared" si="137"/>
        <v>-15000000</v>
      </c>
      <c r="F457" s="21"/>
    </row>
    <row r="458" spans="1:7" ht="17.850000000000001" customHeight="1">
      <c r="A458" s="11" t="s">
        <v>948</v>
      </c>
      <c r="B458" s="1" t="s">
        <v>1829</v>
      </c>
      <c r="C458" s="2">
        <v>200000000</v>
      </c>
      <c r="D458" s="34">
        <f t="shared" si="132"/>
        <v>140000000</v>
      </c>
      <c r="E458" s="44">
        <f t="shared" si="137"/>
        <v>-60000000</v>
      </c>
      <c r="F458" s="38" t="s">
        <v>1855</v>
      </c>
    </row>
    <row r="459" spans="1:7" ht="17.850000000000001" customHeight="1">
      <c r="A459" s="11" t="s">
        <v>949</v>
      </c>
      <c r="B459" s="1" t="s">
        <v>231</v>
      </c>
      <c r="C459" s="2">
        <v>15000000</v>
      </c>
      <c r="D459" s="34">
        <f t="shared" si="132"/>
        <v>10500000</v>
      </c>
      <c r="E459" s="44">
        <f t="shared" si="137"/>
        <v>-4500000</v>
      </c>
      <c r="F459" s="21"/>
    </row>
    <row r="460" spans="1:7" ht="17.850000000000001" customHeight="1">
      <c r="A460" s="11" t="s">
        <v>950</v>
      </c>
      <c r="B460" s="1" t="s">
        <v>232</v>
      </c>
      <c r="C460" s="2">
        <v>60000000</v>
      </c>
      <c r="D460" s="34">
        <f t="shared" si="132"/>
        <v>42000000</v>
      </c>
      <c r="E460" s="44">
        <f t="shared" si="137"/>
        <v>-18000000</v>
      </c>
      <c r="F460" s="21"/>
    </row>
    <row r="461" spans="1:7" ht="17.850000000000001" customHeight="1">
      <c r="A461" s="11" t="s">
        <v>951</v>
      </c>
      <c r="B461" s="1" t="s">
        <v>233</v>
      </c>
      <c r="C461" s="2">
        <v>100000000</v>
      </c>
      <c r="D461" s="34">
        <f t="shared" si="132"/>
        <v>70000000</v>
      </c>
      <c r="E461" s="44">
        <f t="shared" si="137"/>
        <v>-30000000</v>
      </c>
      <c r="F461" s="21"/>
    </row>
    <row r="462" spans="1:7" ht="17.850000000000001" customHeight="1">
      <c r="A462" s="11" t="s">
        <v>952</v>
      </c>
      <c r="B462" s="1" t="s">
        <v>234</v>
      </c>
      <c r="C462" s="2">
        <v>10000000</v>
      </c>
      <c r="D462" s="34">
        <f t="shared" si="132"/>
        <v>7000000</v>
      </c>
      <c r="E462" s="44">
        <f t="shared" si="137"/>
        <v>-3000000</v>
      </c>
      <c r="F462" s="21"/>
    </row>
    <row r="463" spans="1:7" ht="17.850000000000001" customHeight="1">
      <c r="A463" s="11" t="s">
        <v>953</v>
      </c>
      <c r="B463" s="1" t="s">
        <v>235</v>
      </c>
      <c r="C463" s="2">
        <v>35000000</v>
      </c>
      <c r="D463" s="34">
        <f t="shared" si="132"/>
        <v>24500000</v>
      </c>
      <c r="E463" s="44">
        <f t="shared" si="137"/>
        <v>-10500000</v>
      </c>
      <c r="F463" s="21"/>
    </row>
    <row r="464" spans="1:7" ht="17.850000000000001" customHeight="1">
      <c r="A464" s="11" t="s">
        <v>954</v>
      </c>
      <c r="B464" s="1" t="s">
        <v>236</v>
      </c>
      <c r="C464" s="2">
        <v>20000000</v>
      </c>
      <c r="D464" s="34">
        <f t="shared" si="132"/>
        <v>14000000</v>
      </c>
      <c r="E464" s="44">
        <f t="shared" si="137"/>
        <v>-6000000</v>
      </c>
      <c r="F464" s="21"/>
    </row>
    <row r="465" spans="1:6" ht="17.850000000000001" customHeight="1">
      <c r="A465" s="11" t="s">
        <v>955</v>
      </c>
      <c r="B465" s="1" t="s">
        <v>237</v>
      </c>
      <c r="C465" s="2">
        <v>5000000</v>
      </c>
      <c r="D465" s="34">
        <f t="shared" ref="D465:D528" si="138">SUM(C465)-30%*(C465)</f>
        <v>3500000</v>
      </c>
      <c r="E465" s="44">
        <f t="shared" si="137"/>
        <v>-1500000</v>
      </c>
      <c r="F465" s="21"/>
    </row>
    <row r="466" spans="1:6" ht="17.850000000000001" customHeight="1">
      <c r="A466" s="11" t="s">
        <v>956</v>
      </c>
      <c r="B466" s="1" t="s">
        <v>238</v>
      </c>
      <c r="C466" s="2">
        <v>100000000</v>
      </c>
      <c r="D466" s="34">
        <f t="shared" si="138"/>
        <v>70000000</v>
      </c>
      <c r="E466" s="44">
        <f t="shared" si="137"/>
        <v>-30000000</v>
      </c>
      <c r="F466" s="21"/>
    </row>
    <row r="467" spans="1:6" ht="17.850000000000001" customHeight="1">
      <c r="A467" s="11" t="s">
        <v>957</v>
      </c>
      <c r="B467" s="1" t="s">
        <v>239</v>
      </c>
      <c r="C467" s="16">
        <v>300000000</v>
      </c>
      <c r="D467" s="35">
        <f>C467-E467</f>
        <v>100000000</v>
      </c>
      <c r="E467" s="44">
        <v>200000000</v>
      </c>
      <c r="F467" s="21"/>
    </row>
    <row r="468" spans="1:6" ht="17.850000000000001" customHeight="1">
      <c r="A468" s="11" t="s">
        <v>958</v>
      </c>
      <c r="B468" s="1" t="s">
        <v>240</v>
      </c>
      <c r="C468" s="2">
        <v>50000000</v>
      </c>
      <c r="D468" s="34">
        <f t="shared" si="138"/>
        <v>35000000</v>
      </c>
      <c r="E468" s="44">
        <f t="shared" si="137"/>
        <v>-15000000</v>
      </c>
      <c r="F468" s="21"/>
    </row>
    <row r="469" spans="1:6" ht="17.850000000000001" customHeight="1">
      <c r="A469" s="11" t="s">
        <v>959</v>
      </c>
      <c r="B469" s="1" t="s">
        <v>241</v>
      </c>
      <c r="C469" s="2">
        <v>30000000</v>
      </c>
      <c r="D469" s="34">
        <f t="shared" si="138"/>
        <v>21000000</v>
      </c>
      <c r="E469" s="44">
        <f t="shared" si="137"/>
        <v>-9000000</v>
      </c>
      <c r="F469" s="21"/>
    </row>
    <row r="470" spans="1:6" ht="17.850000000000001" customHeight="1">
      <c r="A470" s="11" t="s">
        <v>960</v>
      </c>
      <c r="B470" s="1" t="s">
        <v>242</v>
      </c>
      <c r="C470" s="2">
        <v>150000000</v>
      </c>
      <c r="D470" s="34">
        <v>0</v>
      </c>
      <c r="E470" s="44">
        <f t="shared" si="137"/>
        <v>-150000000</v>
      </c>
      <c r="F470" s="21"/>
    </row>
    <row r="471" spans="1:6" ht="17.850000000000001" customHeight="1">
      <c r="A471" s="11"/>
      <c r="B471" s="14" t="s">
        <v>1531</v>
      </c>
      <c r="C471" s="2">
        <f>SUM(C444:C470)</f>
        <v>3812025528</v>
      </c>
      <c r="D471" s="36">
        <f t="shared" ref="D471" si="139">SUM(D444:D470)</f>
        <v>2523525528</v>
      </c>
      <c r="E471" s="45">
        <f t="shared" si="137"/>
        <v>-1288500000</v>
      </c>
      <c r="F471" s="21"/>
    </row>
    <row r="472" spans="1:6" ht="17.850000000000001" customHeight="1">
      <c r="A472" s="5" t="s">
        <v>961</v>
      </c>
      <c r="B472" s="1"/>
      <c r="C472" s="2"/>
      <c r="D472" s="34"/>
      <c r="E472" s="17"/>
      <c r="F472" s="21"/>
    </row>
    <row r="473" spans="1:6" ht="17.850000000000001" customHeight="1">
      <c r="A473" s="11" t="s">
        <v>962</v>
      </c>
      <c r="B473" s="1" t="s">
        <v>1776</v>
      </c>
      <c r="C473" s="8">
        <v>231905000</v>
      </c>
      <c r="D473" s="34">
        <f t="shared" si="138"/>
        <v>162333500</v>
      </c>
      <c r="E473" s="44">
        <f t="shared" si="137"/>
        <v>-69571500</v>
      </c>
      <c r="F473" s="38" t="s">
        <v>1855</v>
      </c>
    </row>
    <row r="474" spans="1:6" ht="17.850000000000001" customHeight="1">
      <c r="A474" s="11" t="s">
        <v>963</v>
      </c>
      <c r="B474" s="1" t="s">
        <v>243</v>
      </c>
      <c r="C474" s="8">
        <v>23762000</v>
      </c>
      <c r="D474" s="34">
        <f t="shared" si="138"/>
        <v>16633400</v>
      </c>
      <c r="E474" s="44">
        <f t="shared" si="137"/>
        <v>-7128600</v>
      </c>
      <c r="F474" s="21"/>
    </row>
    <row r="475" spans="1:6" ht="17.850000000000001" customHeight="1">
      <c r="A475" s="11" t="s">
        <v>964</v>
      </c>
      <c r="B475" s="1" t="s">
        <v>244</v>
      </c>
      <c r="C475" s="8">
        <v>0</v>
      </c>
      <c r="D475" s="34">
        <f t="shared" si="138"/>
        <v>0</v>
      </c>
      <c r="E475" s="44">
        <f t="shared" si="137"/>
        <v>0</v>
      </c>
      <c r="F475" s="21"/>
    </row>
    <row r="476" spans="1:6" ht="17.850000000000001" customHeight="1">
      <c r="A476" s="11" t="s">
        <v>965</v>
      </c>
      <c r="B476" s="1" t="s">
        <v>1778</v>
      </c>
      <c r="C476" s="8">
        <v>142614857</v>
      </c>
      <c r="D476" s="34">
        <f t="shared" si="138"/>
        <v>99830399.900000006</v>
      </c>
      <c r="E476" s="44">
        <f t="shared" si="137"/>
        <v>-42784457.099999994</v>
      </c>
      <c r="F476" s="38" t="s">
        <v>1855</v>
      </c>
    </row>
    <row r="477" spans="1:6" ht="17.850000000000001" customHeight="1">
      <c r="A477" s="11" t="s">
        <v>966</v>
      </c>
      <c r="B477" s="1" t="s">
        <v>245</v>
      </c>
      <c r="C477" s="8">
        <v>0</v>
      </c>
      <c r="D477" s="34">
        <f t="shared" si="138"/>
        <v>0</v>
      </c>
      <c r="E477" s="44">
        <f t="shared" si="137"/>
        <v>0</v>
      </c>
      <c r="F477" s="21"/>
    </row>
    <row r="478" spans="1:6" ht="17.850000000000001" customHeight="1">
      <c r="A478" s="11" t="s">
        <v>967</v>
      </c>
      <c r="B478" s="1" t="s">
        <v>246</v>
      </c>
      <c r="C478" s="8">
        <v>0</v>
      </c>
      <c r="D478" s="34">
        <f t="shared" si="138"/>
        <v>0</v>
      </c>
      <c r="E478" s="44">
        <f t="shared" si="137"/>
        <v>0</v>
      </c>
      <c r="F478" s="21"/>
    </row>
    <row r="479" spans="1:6" ht="17.850000000000001" customHeight="1">
      <c r="A479" s="11" t="s">
        <v>968</v>
      </c>
      <c r="B479" s="1" t="s">
        <v>1777</v>
      </c>
      <c r="C479" s="8">
        <v>35762000</v>
      </c>
      <c r="D479" s="34">
        <f t="shared" si="138"/>
        <v>25033400</v>
      </c>
      <c r="E479" s="44">
        <f t="shared" si="137"/>
        <v>-10728600</v>
      </c>
      <c r="F479" s="38" t="s">
        <v>1855</v>
      </c>
    </row>
    <row r="480" spans="1:6" ht="17.850000000000001" customHeight="1">
      <c r="A480" s="11" t="s">
        <v>969</v>
      </c>
      <c r="B480" s="1" t="s">
        <v>247</v>
      </c>
      <c r="C480" s="8">
        <v>35643000</v>
      </c>
      <c r="D480" s="34">
        <f t="shared" si="138"/>
        <v>24950100</v>
      </c>
      <c r="E480" s="44">
        <f t="shared" si="137"/>
        <v>-10692900</v>
      </c>
      <c r="F480" s="21"/>
    </row>
    <row r="481" spans="1:7" ht="17.850000000000001" customHeight="1">
      <c r="A481" s="11" t="s">
        <v>970</v>
      </c>
      <c r="B481" s="1" t="s">
        <v>248</v>
      </c>
      <c r="C481" s="8">
        <v>0</v>
      </c>
      <c r="D481" s="34">
        <f t="shared" si="138"/>
        <v>0</v>
      </c>
      <c r="E481" s="44">
        <f t="shared" si="137"/>
        <v>0</v>
      </c>
      <c r="F481" s="21"/>
    </row>
    <row r="482" spans="1:7" ht="17.850000000000001" customHeight="1">
      <c r="A482" s="11" t="s">
        <v>971</v>
      </c>
      <c r="B482" s="1" t="s">
        <v>249</v>
      </c>
      <c r="C482" s="8">
        <v>50000000</v>
      </c>
      <c r="D482" s="34">
        <f t="shared" si="138"/>
        <v>35000000</v>
      </c>
      <c r="E482" s="44">
        <f t="shared" si="137"/>
        <v>-15000000</v>
      </c>
      <c r="F482" s="21"/>
    </row>
    <row r="483" spans="1:7" ht="17.850000000000001" customHeight="1">
      <c r="A483" s="11" t="s">
        <v>972</v>
      </c>
      <c r="B483" s="1" t="s">
        <v>250</v>
      </c>
      <c r="C483" s="8">
        <v>23762000</v>
      </c>
      <c r="D483" s="34">
        <f t="shared" si="138"/>
        <v>16633400</v>
      </c>
      <c r="E483" s="44">
        <f t="shared" si="137"/>
        <v>-7128600</v>
      </c>
      <c r="F483" s="21"/>
    </row>
    <row r="484" spans="1:7" ht="17.850000000000001" customHeight="1">
      <c r="A484" s="11" t="s">
        <v>973</v>
      </c>
      <c r="B484" s="1" t="s">
        <v>1779</v>
      </c>
      <c r="C484" s="8">
        <v>59405000</v>
      </c>
      <c r="D484" s="34">
        <f t="shared" si="138"/>
        <v>41583500</v>
      </c>
      <c r="E484" s="44">
        <f t="shared" si="137"/>
        <v>-17821500</v>
      </c>
      <c r="F484" s="38" t="s">
        <v>1855</v>
      </c>
    </row>
    <row r="485" spans="1:7" ht="17.850000000000001" customHeight="1">
      <c r="A485" s="11" t="s">
        <v>974</v>
      </c>
      <c r="B485" s="1" t="s">
        <v>251</v>
      </c>
      <c r="C485" s="8">
        <v>47590755</v>
      </c>
      <c r="D485" s="34">
        <f t="shared" si="138"/>
        <v>33313528.5</v>
      </c>
      <c r="E485" s="44">
        <f t="shared" si="137"/>
        <v>-14277226.5</v>
      </c>
      <c r="F485" s="21"/>
    </row>
    <row r="486" spans="1:7" ht="17.850000000000001" customHeight="1">
      <c r="A486" s="11" t="s">
        <v>975</v>
      </c>
      <c r="B486" s="1" t="s">
        <v>252</v>
      </c>
      <c r="C486" s="8">
        <v>11881000</v>
      </c>
      <c r="D486" s="34">
        <f t="shared" si="138"/>
        <v>8316700</v>
      </c>
      <c r="E486" s="44">
        <f t="shared" si="137"/>
        <v>-3564300</v>
      </c>
      <c r="F486" s="21"/>
      <c r="G486" s="26"/>
    </row>
    <row r="487" spans="1:7" ht="17.850000000000001" customHeight="1">
      <c r="A487" s="11" t="s">
        <v>976</v>
      </c>
      <c r="B487" s="1" t="s">
        <v>1780</v>
      </c>
      <c r="C487" s="8">
        <v>47524000</v>
      </c>
      <c r="D487" s="34">
        <f t="shared" si="138"/>
        <v>33266800</v>
      </c>
      <c r="E487" s="44">
        <f t="shared" si="137"/>
        <v>-14257200</v>
      </c>
      <c r="F487" s="38" t="s">
        <v>1855</v>
      </c>
    </row>
    <row r="488" spans="1:7" ht="17.850000000000001" customHeight="1">
      <c r="A488" s="11" t="s">
        <v>977</v>
      </c>
      <c r="B488" s="1" t="s">
        <v>253</v>
      </c>
      <c r="C488" s="8">
        <v>0</v>
      </c>
      <c r="D488" s="34">
        <f t="shared" si="138"/>
        <v>0</v>
      </c>
      <c r="E488" s="44">
        <f t="shared" si="137"/>
        <v>0</v>
      </c>
      <c r="F488" s="21"/>
    </row>
    <row r="489" spans="1:7" ht="17.850000000000001" customHeight="1">
      <c r="A489" s="11" t="s">
        <v>978</v>
      </c>
      <c r="B489" s="1" t="s">
        <v>254</v>
      </c>
      <c r="C489" s="8">
        <v>8720000</v>
      </c>
      <c r="D489" s="34">
        <f t="shared" si="138"/>
        <v>6104000</v>
      </c>
      <c r="E489" s="44">
        <f t="shared" si="137"/>
        <v>-2616000</v>
      </c>
      <c r="F489" s="21"/>
    </row>
    <row r="490" spans="1:7" ht="17.850000000000001" customHeight="1">
      <c r="A490" s="11" t="s">
        <v>979</v>
      </c>
      <c r="B490" s="1" t="s">
        <v>255</v>
      </c>
      <c r="C490" s="8">
        <v>21800000</v>
      </c>
      <c r="D490" s="34">
        <f t="shared" si="138"/>
        <v>15260000</v>
      </c>
      <c r="E490" s="44">
        <f t="shared" si="137"/>
        <v>-6540000</v>
      </c>
      <c r="F490" s="21"/>
      <c r="G490" s="22"/>
    </row>
    <row r="491" spans="1:7" ht="17.850000000000001" customHeight="1">
      <c r="A491" s="11" t="s">
        <v>980</v>
      </c>
      <c r="B491" s="1" t="s">
        <v>256</v>
      </c>
      <c r="C491" s="8">
        <v>23762000</v>
      </c>
      <c r="D491" s="34">
        <f t="shared" si="138"/>
        <v>16633400</v>
      </c>
      <c r="E491" s="44">
        <f t="shared" si="137"/>
        <v>-7128600</v>
      </c>
      <c r="F491" s="21"/>
    </row>
    <row r="492" spans="1:7" ht="17.850000000000001" customHeight="1">
      <c r="A492" s="11" t="s">
        <v>981</v>
      </c>
      <c r="B492" s="28" t="s">
        <v>1826</v>
      </c>
      <c r="C492" s="8">
        <v>1200000000</v>
      </c>
      <c r="D492" s="35">
        <f t="shared" si="138"/>
        <v>840000000</v>
      </c>
      <c r="E492" s="44">
        <f t="shared" si="137"/>
        <v>-360000000</v>
      </c>
      <c r="F492" s="38" t="s">
        <v>1855</v>
      </c>
    </row>
    <row r="493" spans="1:7" ht="17.850000000000001" customHeight="1">
      <c r="A493" s="11" t="s">
        <v>982</v>
      </c>
      <c r="B493" s="1" t="s">
        <v>1781</v>
      </c>
      <c r="C493" s="8">
        <v>500620000</v>
      </c>
      <c r="D493" s="34">
        <f t="shared" si="138"/>
        <v>350434000</v>
      </c>
      <c r="E493" s="44">
        <f t="shared" si="137"/>
        <v>-150186000</v>
      </c>
      <c r="F493" s="38" t="s">
        <v>1855</v>
      </c>
    </row>
    <row r="494" spans="1:7" ht="17.850000000000001" customHeight="1">
      <c r="A494" s="11" t="s">
        <v>983</v>
      </c>
      <c r="B494" s="1" t="s">
        <v>257</v>
      </c>
      <c r="C494" s="8">
        <v>11881000</v>
      </c>
      <c r="D494" s="34">
        <f t="shared" si="138"/>
        <v>8316700</v>
      </c>
      <c r="E494" s="44">
        <f t="shared" si="137"/>
        <v>-3564300</v>
      </c>
      <c r="F494" s="21"/>
    </row>
    <row r="495" spans="1:7" ht="17.850000000000001" customHeight="1">
      <c r="A495" s="11" t="s">
        <v>984</v>
      </c>
      <c r="B495" s="1" t="s">
        <v>1782</v>
      </c>
      <c r="C495" s="8">
        <v>57443000</v>
      </c>
      <c r="D495" s="34">
        <f t="shared" si="138"/>
        <v>40210100</v>
      </c>
      <c r="E495" s="44">
        <f t="shared" si="137"/>
        <v>-17232900</v>
      </c>
      <c r="F495" s="38" t="s">
        <v>1855</v>
      </c>
    </row>
    <row r="496" spans="1:7" ht="17.850000000000001" customHeight="1">
      <c r="A496" s="11" t="s">
        <v>985</v>
      </c>
      <c r="B496" s="1" t="s">
        <v>258</v>
      </c>
      <c r="C496" s="8">
        <v>0</v>
      </c>
      <c r="D496" s="34">
        <f t="shared" si="138"/>
        <v>0</v>
      </c>
      <c r="E496" s="44">
        <f t="shared" si="137"/>
        <v>0</v>
      </c>
      <c r="F496" s="21"/>
    </row>
    <row r="497" spans="1:6" ht="17.850000000000001" customHeight="1">
      <c r="A497" s="11" t="s">
        <v>986</v>
      </c>
      <c r="B497" s="1" t="s">
        <v>259</v>
      </c>
      <c r="C497" s="8">
        <v>100000000</v>
      </c>
      <c r="D497" s="34">
        <f t="shared" si="138"/>
        <v>70000000</v>
      </c>
      <c r="E497" s="44">
        <f t="shared" si="137"/>
        <v>-30000000</v>
      </c>
      <c r="F497" s="21"/>
    </row>
    <row r="498" spans="1:6" ht="17.850000000000001" customHeight="1">
      <c r="A498" s="11" t="s">
        <v>987</v>
      </c>
      <c r="B498" s="1" t="s">
        <v>260</v>
      </c>
      <c r="C498" s="8">
        <v>0</v>
      </c>
      <c r="D498" s="34">
        <f t="shared" si="138"/>
        <v>0</v>
      </c>
      <c r="E498" s="44">
        <f t="shared" si="137"/>
        <v>0</v>
      </c>
      <c r="F498" s="21"/>
    </row>
    <row r="499" spans="1:6" ht="17.850000000000001" customHeight="1">
      <c r="A499" s="11" t="s">
        <v>988</v>
      </c>
      <c r="B499" s="1" t="s">
        <v>1783</v>
      </c>
      <c r="C499" s="8">
        <v>56135000</v>
      </c>
      <c r="D499" s="34">
        <f t="shared" si="138"/>
        <v>39294500</v>
      </c>
      <c r="E499" s="44">
        <f t="shared" si="137"/>
        <v>-16840500</v>
      </c>
      <c r="F499" s="38" t="s">
        <v>1855</v>
      </c>
    </row>
    <row r="500" spans="1:6" ht="17.850000000000001" customHeight="1">
      <c r="A500" s="11" t="s">
        <v>989</v>
      </c>
      <c r="B500" s="1" t="s">
        <v>261</v>
      </c>
      <c r="C500" s="8">
        <v>300000000</v>
      </c>
      <c r="D500" s="34">
        <f t="shared" si="138"/>
        <v>210000000</v>
      </c>
      <c r="E500" s="44">
        <f t="shared" si="137"/>
        <v>-90000000</v>
      </c>
      <c r="F500" s="38" t="s">
        <v>1855</v>
      </c>
    </row>
    <row r="501" spans="1:6" ht="17.850000000000001" customHeight="1">
      <c r="A501" s="11" t="s">
        <v>990</v>
      </c>
      <c r="B501" s="1" t="s">
        <v>262</v>
      </c>
      <c r="C501" s="8">
        <v>20000000</v>
      </c>
      <c r="D501" s="34">
        <f t="shared" si="138"/>
        <v>14000000</v>
      </c>
      <c r="E501" s="44">
        <f t="shared" si="137"/>
        <v>-6000000</v>
      </c>
      <c r="F501" s="21"/>
    </row>
    <row r="502" spans="1:6" ht="17.850000000000001" customHeight="1">
      <c r="A502" s="11" t="s">
        <v>991</v>
      </c>
      <c r="B502" s="1" t="s">
        <v>263</v>
      </c>
      <c r="C502" s="8">
        <v>40000000</v>
      </c>
      <c r="D502" s="34">
        <f t="shared" si="138"/>
        <v>28000000</v>
      </c>
      <c r="E502" s="44">
        <f t="shared" si="137"/>
        <v>-12000000</v>
      </c>
      <c r="F502" s="21"/>
    </row>
    <row r="503" spans="1:6" ht="17.850000000000001" customHeight="1">
      <c r="A503" s="11" t="s">
        <v>992</v>
      </c>
      <c r="B503" s="1" t="s">
        <v>264</v>
      </c>
      <c r="C503" s="8">
        <v>40000000</v>
      </c>
      <c r="D503" s="34">
        <f t="shared" si="138"/>
        <v>28000000</v>
      </c>
      <c r="E503" s="44">
        <f t="shared" si="137"/>
        <v>-12000000</v>
      </c>
      <c r="F503" s="21"/>
    </row>
    <row r="504" spans="1:6" ht="17.850000000000001" customHeight="1">
      <c r="A504" s="11" t="s">
        <v>993</v>
      </c>
      <c r="B504" s="1" t="s">
        <v>1784</v>
      </c>
      <c r="C504" s="8">
        <v>40000000</v>
      </c>
      <c r="D504" s="34">
        <f t="shared" si="138"/>
        <v>28000000</v>
      </c>
      <c r="E504" s="44">
        <f t="shared" si="137"/>
        <v>-12000000</v>
      </c>
      <c r="F504" s="38" t="s">
        <v>1855</v>
      </c>
    </row>
    <row r="505" spans="1:6" ht="17.850000000000001" customHeight="1">
      <c r="A505" s="11" t="s">
        <v>994</v>
      </c>
      <c r="B505" s="1" t="s">
        <v>265</v>
      </c>
      <c r="C505" s="8">
        <v>1000000000</v>
      </c>
      <c r="D505" s="34">
        <f t="shared" si="138"/>
        <v>700000000</v>
      </c>
      <c r="E505" s="44">
        <f t="shared" si="137"/>
        <v>-300000000</v>
      </c>
      <c r="F505" s="38" t="s">
        <v>1855</v>
      </c>
    </row>
    <row r="506" spans="1:6" ht="17.850000000000001" customHeight="1">
      <c r="A506" s="11" t="s">
        <v>995</v>
      </c>
      <c r="B506" s="1" t="s">
        <v>266</v>
      </c>
      <c r="C506" s="8">
        <v>150000000</v>
      </c>
      <c r="D506" s="34">
        <f t="shared" si="138"/>
        <v>105000000</v>
      </c>
      <c r="E506" s="44">
        <f t="shared" si="137"/>
        <v>-45000000</v>
      </c>
      <c r="F506" s="21"/>
    </row>
    <row r="507" spans="1:6" ht="17.850000000000001" customHeight="1">
      <c r="A507" s="11" t="s">
        <v>996</v>
      </c>
      <c r="B507" s="1" t="s">
        <v>267</v>
      </c>
      <c r="C507" s="8">
        <v>100000000</v>
      </c>
      <c r="D507" s="34">
        <f t="shared" si="138"/>
        <v>70000000</v>
      </c>
      <c r="E507" s="44">
        <f t="shared" si="137"/>
        <v>-30000000</v>
      </c>
      <c r="F507" s="21"/>
    </row>
    <row r="508" spans="1:6" ht="17.850000000000001" customHeight="1">
      <c r="A508" s="11" t="s">
        <v>997</v>
      </c>
      <c r="B508" s="1" t="s">
        <v>1746</v>
      </c>
      <c r="C508" s="8">
        <v>50430000</v>
      </c>
      <c r="D508" s="34">
        <f t="shared" si="138"/>
        <v>35301000</v>
      </c>
      <c r="E508" s="44">
        <f t="shared" si="137"/>
        <v>-15129000</v>
      </c>
      <c r="F508" s="38" t="s">
        <v>1855</v>
      </c>
    </row>
    <row r="509" spans="1:6" ht="17.850000000000001" customHeight="1">
      <c r="A509" s="11" t="s">
        <v>998</v>
      </c>
      <c r="B509" s="1" t="s">
        <v>268</v>
      </c>
      <c r="C509" s="8">
        <v>59405000</v>
      </c>
      <c r="D509" s="34">
        <f t="shared" si="138"/>
        <v>41583500</v>
      </c>
      <c r="E509" s="44">
        <f t="shared" si="137"/>
        <v>-17821500</v>
      </c>
      <c r="F509" s="21"/>
    </row>
    <row r="510" spans="1:6" ht="17.850000000000001" customHeight="1">
      <c r="A510" s="11" t="s">
        <v>999</v>
      </c>
      <c r="B510" s="1" t="s">
        <v>1785</v>
      </c>
      <c r="C510" s="8">
        <v>200000000</v>
      </c>
      <c r="D510" s="34">
        <f t="shared" si="138"/>
        <v>140000000</v>
      </c>
      <c r="E510" s="44">
        <f t="shared" si="137"/>
        <v>-60000000</v>
      </c>
      <c r="F510" s="38" t="s">
        <v>1855</v>
      </c>
    </row>
    <row r="511" spans="1:6" ht="17.850000000000001" customHeight="1">
      <c r="A511" s="11" t="s">
        <v>1000</v>
      </c>
      <c r="B511" s="1" t="s">
        <v>269</v>
      </c>
      <c r="C511" s="8">
        <v>60000000</v>
      </c>
      <c r="D511" s="34">
        <f t="shared" si="138"/>
        <v>42000000</v>
      </c>
      <c r="E511" s="44">
        <f t="shared" si="137"/>
        <v>-18000000</v>
      </c>
      <c r="F511" s="21"/>
    </row>
    <row r="512" spans="1:6" ht="17.850000000000001" customHeight="1">
      <c r="A512" s="11" t="s">
        <v>1001</v>
      </c>
      <c r="B512" s="1" t="s">
        <v>270</v>
      </c>
      <c r="C512" s="8">
        <v>150000000</v>
      </c>
      <c r="D512" s="34">
        <f t="shared" si="138"/>
        <v>105000000</v>
      </c>
      <c r="E512" s="44">
        <f t="shared" si="137"/>
        <v>-45000000</v>
      </c>
      <c r="F512" s="21"/>
    </row>
    <row r="513" spans="1:6" ht="17.850000000000001" customHeight="1">
      <c r="A513" s="11" t="s">
        <v>1002</v>
      </c>
      <c r="B513" s="1" t="s">
        <v>271</v>
      </c>
      <c r="C513" s="8">
        <v>0</v>
      </c>
      <c r="D513" s="34">
        <f t="shared" si="138"/>
        <v>0</v>
      </c>
      <c r="E513" s="44">
        <f t="shared" si="137"/>
        <v>0</v>
      </c>
      <c r="F513" s="21"/>
    </row>
    <row r="514" spans="1:6" ht="17.850000000000001" customHeight="1">
      <c r="A514" s="11" t="s">
        <v>1003</v>
      </c>
      <c r="B514" s="1" t="s">
        <v>272</v>
      </c>
      <c r="C514" s="8">
        <v>30000000</v>
      </c>
      <c r="D514" s="34">
        <f t="shared" si="138"/>
        <v>21000000</v>
      </c>
      <c r="E514" s="44">
        <f t="shared" si="137"/>
        <v>-9000000</v>
      </c>
      <c r="F514" s="21"/>
    </row>
    <row r="515" spans="1:6" ht="17.850000000000001" customHeight="1">
      <c r="A515" s="11" t="s">
        <v>1004</v>
      </c>
      <c r="B515" s="1" t="s">
        <v>273</v>
      </c>
      <c r="C515" s="8">
        <v>20000000</v>
      </c>
      <c r="D515" s="34">
        <f t="shared" si="138"/>
        <v>14000000</v>
      </c>
      <c r="E515" s="44">
        <f t="shared" si="137"/>
        <v>-6000000</v>
      </c>
      <c r="F515" s="21"/>
    </row>
    <row r="516" spans="1:6" ht="17.850000000000001" customHeight="1">
      <c r="A516" s="11" t="s">
        <v>1005</v>
      </c>
      <c r="B516" s="1" t="s">
        <v>1788</v>
      </c>
      <c r="C516" s="8">
        <v>2000000000</v>
      </c>
      <c r="D516" s="34">
        <f t="shared" si="138"/>
        <v>1400000000</v>
      </c>
      <c r="E516" s="44">
        <f t="shared" si="137"/>
        <v>-600000000</v>
      </c>
      <c r="F516" s="38" t="s">
        <v>1855</v>
      </c>
    </row>
    <row r="517" spans="1:6" ht="17.850000000000001" customHeight="1">
      <c r="A517" s="11" t="s">
        <v>1006</v>
      </c>
      <c r="B517" s="1" t="s">
        <v>274</v>
      </c>
      <c r="C517" s="8">
        <v>200000000</v>
      </c>
      <c r="D517" s="34">
        <f t="shared" si="138"/>
        <v>140000000</v>
      </c>
      <c r="E517" s="44">
        <f t="shared" ref="E517:E580" si="140">SUM(D517-C517)</f>
        <v>-60000000</v>
      </c>
      <c r="F517" s="21"/>
    </row>
    <row r="518" spans="1:6" ht="17.850000000000001" customHeight="1">
      <c r="A518" s="11" t="s">
        <v>1007</v>
      </c>
      <c r="B518" s="1" t="s">
        <v>1786</v>
      </c>
      <c r="C518" s="8">
        <v>10000000</v>
      </c>
      <c r="D518" s="34">
        <f t="shared" si="138"/>
        <v>7000000</v>
      </c>
      <c r="E518" s="44">
        <f t="shared" si="140"/>
        <v>-3000000</v>
      </c>
      <c r="F518" s="21"/>
    </row>
    <row r="519" spans="1:6" ht="17.850000000000001" customHeight="1">
      <c r="A519" s="11" t="s">
        <v>1008</v>
      </c>
      <c r="B519" s="1" t="s">
        <v>275</v>
      </c>
      <c r="C519" s="8">
        <v>32700000</v>
      </c>
      <c r="D519" s="34">
        <f t="shared" si="138"/>
        <v>22890000</v>
      </c>
      <c r="E519" s="44">
        <f t="shared" si="140"/>
        <v>-9810000</v>
      </c>
      <c r="F519" s="21"/>
    </row>
    <row r="520" spans="1:6" ht="17.850000000000001" customHeight="1">
      <c r="A520" s="11" t="s">
        <v>1009</v>
      </c>
      <c r="B520" s="1" t="s">
        <v>276</v>
      </c>
      <c r="C520" s="8">
        <v>100950000</v>
      </c>
      <c r="D520" s="34">
        <f t="shared" si="138"/>
        <v>70665000</v>
      </c>
      <c r="E520" s="44">
        <f t="shared" si="140"/>
        <v>-30285000</v>
      </c>
      <c r="F520" s="21"/>
    </row>
    <row r="521" spans="1:6" ht="17.850000000000001" customHeight="1">
      <c r="A521" s="11" t="s">
        <v>1010</v>
      </c>
      <c r="B521" s="1" t="s">
        <v>1787</v>
      </c>
      <c r="C521" s="8">
        <v>500000000</v>
      </c>
      <c r="D521" s="34">
        <f t="shared" si="138"/>
        <v>350000000</v>
      </c>
      <c r="E521" s="44">
        <f t="shared" si="140"/>
        <v>-150000000</v>
      </c>
      <c r="F521" s="38" t="s">
        <v>1855</v>
      </c>
    </row>
    <row r="522" spans="1:6" ht="17.850000000000001" customHeight="1">
      <c r="A522" s="11" t="s">
        <v>1011</v>
      </c>
      <c r="B522" s="1" t="s">
        <v>277</v>
      </c>
      <c r="C522" s="8">
        <v>5000000</v>
      </c>
      <c r="D522" s="34">
        <f t="shared" si="138"/>
        <v>3500000</v>
      </c>
      <c r="E522" s="44">
        <f t="shared" si="140"/>
        <v>-1500000</v>
      </c>
      <c r="F522" s="21"/>
    </row>
    <row r="523" spans="1:6" ht="17.850000000000001" customHeight="1">
      <c r="A523" s="11" t="s">
        <v>1012</v>
      </c>
      <c r="B523" s="28" t="s">
        <v>1789</v>
      </c>
      <c r="C523" s="8">
        <v>50000000</v>
      </c>
      <c r="D523" s="35">
        <f t="shared" si="138"/>
        <v>35000000</v>
      </c>
      <c r="E523" s="44">
        <f t="shared" si="140"/>
        <v>-15000000</v>
      </c>
      <c r="F523" s="38" t="s">
        <v>1855</v>
      </c>
    </row>
    <row r="524" spans="1:6" ht="17.850000000000001" customHeight="1">
      <c r="A524" s="11" t="s">
        <v>1013</v>
      </c>
      <c r="B524" s="1" t="s">
        <v>1744</v>
      </c>
      <c r="C524" s="8">
        <v>50000000</v>
      </c>
      <c r="D524" s="34">
        <f t="shared" si="138"/>
        <v>35000000</v>
      </c>
      <c r="E524" s="44">
        <f t="shared" si="140"/>
        <v>-15000000</v>
      </c>
      <c r="F524" s="21"/>
    </row>
    <row r="525" spans="1:6" ht="17.850000000000001" customHeight="1">
      <c r="A525" s="11" t="s">
        <v>1014</v>
      </c>
      <c r="B525" s="1" t="s">
        <v>1745</v>
      </c>
      <c r="C525" s="8">
        <v>100000000</v>
      </c>
      <c r="D525" s="34">
        <f t="shared" si="138"/>
        <v>70000000</v>
      </c>
      <c r="E525" s="44">
        <f t="shared" si="140"/>
        <v>-30000000</v>
      </c>
      <c r="F525" s="21"/>
    </row>
    <row r="526" spans="1:6" ht="17.850000000000001" customHeight="1">
      <c r="A526" s="11" t="s">
        <v>1015</v>
      </c>
      <c r="B526" s="1" t="s">
        <v>278</v>
      </c>
      <c r="C526" s="8">
        <v>47524000</v>
      </c>
      <c r="D526" s="34">
        <f t="shared" si="138"/>
        <v>33266800</v>
      </c>
      <c r="E526" s="44">
        <f t="shared" si="140"/>
        <v>-14257200</v>
      </c>
      <c r="F526" s="21"/>
    </row>
    <row r="527" spans="1:6" ht="17.850000000000001" customHeight="1">
      <c r="A527" s="11" t="s">
        <v>1016</v>
      </c>
      <c r="B527" s="1" t="s">
        <v>1790</v>
      </c>
      <c r="C527" s="8">
        <v>118810000</v>
      </c>
      <c r="D527" s="34">
        <f t="shared" si="138"/>
        <v>83167000</v>
      </c>
      <c r="E527" s="44">
        <f t="shared" si="140"/>
        <v>-35643000</v>
      </c>
      <c r="F527" s="38" t="s">
        <v>1855</v>
      </c>
    </row>
    <row r="528" spans="1:6" ht="17.850000000000001" customHeight="1">
      <c r="A528" s="11" t="s">
        <v>1017</v>
      </c>
      <c r="B528" s="1" t="s">
        <v>279</v>
      </c>
      <c r="C528" s="8">
        <v>30000000</v>
      </c>
      <c r="D528" s="34">
        <f t="shared" si="138"/>
        <v>21000000</v>
      </c>
      <c r="E528" s="44">
        <f t="shared" si="140"/>
        <v>-9000000</v>
      </c>
      <c r="F528" s="21"/>
    </row>
    <row r="529" spans="1:7" ht="17.850000000000001" customHeight="1">
      <c r="A529" s="11" t="s">
        <v>1018</v>
      </c>
      <c r="B529" s="1" t="s">
        <v>1791</v>
      </c>
      <c r="C529" s="8">
        <v>150000000</v>
      </c>
      <c r="D529" s="34">
        <f t="shared" ref="D529:D595" si="141">SUM(C529)-30%*(C529)</f>
        <v>105000000</v>
      </c>
      <c r="E529" s="44">
        <f t="shared" si="140"/>
        <v>-45000000</v>
      </c>
      <c r="F529" s="38" t="s">
        <v>1855</v>
      </c>
    </row>
    <row r="530" spans="1:7" ht="17.850000000000001" customHeight="1">
      <c r="A530" s="11"/>
      <c r="B530" s="14" t="s">
        <v>1532</v>
      </c>
      <c r="C530" s="16">
        <f>SUM(C473:C529)</f>
        <v>8345029612</v>
      </c>
      <c r="D530" s="37">
        <f t="shared" ref="D530" si="142">SUM(D473:D529)</f>
        <v>5841520728.3999996</v>
      </c>
      <c r="E530" s="45">
        <f t="shared" si="140"/>
        <v>-2503508883.6000004</v>
      </c>
      <c r="F530" s="21"/>
    </row>
    <row r="531" spans="1:7" ht="17.850000000000001" customHeight="1">
      <c r="A531" s="5" t="s">
        <v>1019</v>
      </c>
      <c r="B531" s="1"/>
      <c r="C531" s="2"/>
      <c r="D531" s="34"/>
      <c r="E531" s="17"/>
      <c r="F531" s="21"/>
    </row>
    <row r="532" spans="1:7" ht="17.850000000000001" customHeight="1">
      <c r="A532" s="11" t="s">
        <v>1020</v>
      </c>
      <c r="B532" s="1" t="s">
        <v>1732</v>
      </c>
      <c r="C532" s="16">
        <v>0</v>
      </c>
      <c r="D532" s="29">
        <v>985940253</v>
      </c>
      <c r="E532" s="44">
        <v>0</v>
      </c>
      <c r="F532" s="21"/>
    </row>
    <row r="533" spans="1:7" ht="17.850000000000001" customHeight="1">
      <c r="A533" s="11" t="s">
        <v>1021</v>
      </c>
      <c r="B533" s="1" t="s">
        <v>1792</v>
      </c>
      <c r="C533" s="2">
        <v>383742956</v>
      </c>
      <c r="D533" s="34">
        <f t="shared" si="141"/>
        <v>268620069.19999999</v>
      </c>
      <c r="E533" s="44">
        <f t="shared" si="140"/>
        <v>-115122886.80000001</v>
      </c>
      <c r="F533" s="38" t="s">
        <v>1855</v>
      </c>
    </row>
    <row r="534" spans="1:7" ht="17.850000000000001" customHeight="1">
      <c r="A534" s="11" t="s">
        <v>1022</v>
      </c>
      <c r="B534" s="3" t="s">
        <v>1793</v>
      </c>
      <c r="C534" s="2">
        <v>601197297</v>
      </c>
      <c r="D534" s="34">
        <f t="shared" si="141"/>
        <v>420838107.89999998</v>
      </c>
      <c r="E534" s="44">
        <f t="shared" si="140"/>
        <v>-180359189.10000002</v>
      </c>
      <c r="F534" s="38" t="s">
        <v>1855</v>
      </c>
    </row>
    <row r="535" spans="1:7" ht="17.850000000000001" customHeight="1">
      <c r="A535" s="11" t="s">
        <v>1023</v>
      </c>
      <c r="B535" s="3" t="s">
        <v>1794</v>
      </c>
      <c r="C535" s="2">
        <v>76748591</v>
      </c>
      <c r="D535" s="34">
        <f t="shared" si="141"/>
        <v>53724013.700000003</v>
      </c>
      <c r="E535" s="44">
        <f t="shared" si="140"/>
        <v>-23024577.299999997</v>
      </c>
      <c r="F535" s="38" t="s">
        <v>1855</v>
      </c>
    </row>
    <row r="536" spans="1:7" ht="17.850000000000001" customHeight="1">
      <c r="A536" s="11" t="s">
        <v>1024</v>
      </c>
      <c r="B536" s="3" t="s">
        <v>280</v>
      </c>
      <c r="C536" s="16">
        <v>754694479</v>
      </c>
      <c r="D536" s="35">
        <f>C536-E536</f>
        <v>254694479</v>
      </c>
      <c r="E536" s="44">
        <v>500000000</v>
      </c>
      <c r="F536" s="21"/>
    </row>
    <row r="537" spans="1:7" ht="17.850000000000001" customHeight="1">
      <c r="A537" s="11" t="s">
        <v>1025</v>
      </c>
      <c r="B537" s="3" t="s">
        <v>281</v>
      </c>
      <c r="C537" s="2">
        <v>12791432</v>
      </c>
      <c r="D537" s="34">
        <f t="shared" si="141"/>
        <v>8954002.4000000004</v>
      </c>
      <c r="E537" s="44">
        <f t="shared" si="140"/>
        <v>-3837429.5999999996</v>
      </c>
      <c r="F537" s="21"/>
    </row>
    <row r="538" spans="1:7" ht="17.850000000000001" customHeight="1">
      <c r="A538" s="11" t="s">
        <v>1026</v>
      </c>
      <c r="B538" s="3" t="s">
        <v>1795</v>
      </c>
      <c r="C538" s="2">
        <v>78045200</v>
      </c>
      <c r="D538" s="34">
        <f t="shared" si="141"/>
        <v>54631640</v>
      </c>
      <c r="E538" s="44">
        <f t="shared" si="140"/>
        <v>-23413560</v>
      </c>
      <c r="F538" s="38" t="s">
        <v>1855</v>
      </c>
    </row>
    <row r="539" spans="1:7" ht="17.850000000000001" customHeight="1">
      <c r="A539" s="11" t="s">
        <v>1027</v>
      </c>
      <c r="B539" s="3" t="s">
        <v>1796</v>
      </c>
      <c r="C539" s="2">
        <v>503671700</v>
      </c>
      <c r="D539" s="34">
        <f t="shared" si="141"/>
        <v>352570190</v>
      </c>
      <c r="E539" s="44">
        <f t="shared" si="140"/>
        <v>-151101510</v>
      </c>
      <c r="F539" s="38" t="s">
        <v>1855</v>
      </c>
    </row>
    <row r="540" spans="1:7" ht="17.850000000000001" customHeight="1">
      <c r="A540" s="11" t="s">
        <v>1028</v>
      </c>
      <c r="B540" s="3" t="s">
        <v>282</v>
      </c>
      <c r="C540" s="2">
        <v>131020000</v>
      </c>
      <c r="D540" s="34">
        <f t="shared" si="141"/>
        <v>91714000</v>
      </c>
      <c r="E540" s="44">
        <f t="shared" si="140"/>
        <v>-39306000</v>
      </c>
      <c r="F540" s="21"/>
    </row>
    <row r="541" spans="1:7" ht="17.850000000000001" customHeight="1">
      <c r="A541" s="11" t="s">
        <v>1029</v>
      </c>
      <c r="B541" s="3" t="s">
        <v>283</v>
      </c>
      <c r="C541" s="2">
        <v>202432000</v>
      </c>
      <c r="D541" s="34">
        <f t="shared" si="141"/>
        <v>141702400</v>
      </c>
      <c r="E541" s="44">
        <f t="shared" si="140"/>
        <v>-60729600</v>
      </c>
      <c r="F541" s="21"/>
    </row>
    <row r="542" spans="1:7" ht="17.850000000000001" customHeight="1">
      <c r="A542" s="11" t="s">
        <v>1030</v>
      </c>
      <c r="B542" s="3" t="s">
        <v>1797</v>
      </c>
      <c r="C542" s="2">
        <v>66000000</v>
      </c>
      <c r="D542" s="34">
        <f t="shared" si="141"/>
        <v>46200000</v>
      </c>
      <c r="E542" s="44">
        <f t="shared" si="140"/>
        <v>-19800000</v>
      </c>
      <c r="F542" s="38" t="s">
        <v>1855</v>
      </c>
    </row>
    <row r="543" spans="1:7" ht="17.850000000000001" customHeight="1">
      <c r="A543" s="11" t="s">
        <v>1031</v>
      </c>
      <c r="B543" s="3" t="s">
        <v>1798</v>
      </c>
      <c r="C543" s="2">
        <v>29000000</v>
      </c>
      <c r="D543" s="34">
        <f t="shared" si="141"/>
        <v>20300000</v>
      </c>
      <c r="E543" s="44">
        <f t="shared" si="140"/>
        <v>-8700000</v>
      </c>
      <c r="F543" s="38" t="s">
        <v>1855</v>
      </c>
      <c r="G543" s="22"/>
    </row>
    <row r="544" spans="1:7" ht="17.850000000000001" customHeight="1">
      <c r="A544" s="11" t="s">
        <v>1032</v>
      </c>
      <c r="B544" s="3" t="s">
        <v>284</v>
      </c>
      <c r="C544" s="2">
        <v>61283780</v>
      </c>
      <c r="D544" s="34">
        <f t="shared" si="141"/>
        <v>42898646</v>
      </c>
      <c r="E544" s="44">
        <f t="shared" si="140"/>
        <v>-18385134</v>
      </c>
      <c r="F544" s="21"/>
    </row>
    <row r="545" spans="1:6" ht="17.850000000000001" customHeight="1">
      <c r="A545" s="11" t="s">
        <v>1033</v>
      </c>
      <c r="B545" s="3" t="s">
        <v>1799</v>
      </c>
      <c r="C545" s="2">
        <v>342437000</v>
      </c>
      <c r="D545" s="34">
        <f t="shared" si="141"/>
        <v>239705900</v>
      </c>
      <c r="E545" s="44">
        <f t="shared" si="140"/>
        <v>-102731100</v>
      </c>
      <c r="F545" s="38" t="s">
        <v>1855</v>
      </c>
    </row>
    <row r="546" spans="1:6" ht="17.850000000000001" customHeight="1">
      <c r="A546" s="11" t="s">
        <v>1034</v>
      </c>
      <c r="B546" s="3" t="s">
        <v>285</v>
      </c>
      <c r="C546" s="2">
        <v>60571620</v>
      </c>
      <c r="D546" s="34">
        <f t="shared" si="141"/>
        <v>42400134</v>
      </c>
      <c r="E546" s="44">
        <f t="shared" si="140"/>
        <v>-18171486</v>
      </c>
      <c r="F546" s="21"/>
    </row>
    <row r="547" spans="1:6" ht="17.850000000000001" customHeight="1">
      <c r="A547" s="11" t="s">
        <v>1035</v>
      </c>
      <c r="B547" s="3" t="s">
        <v>45</v>
      </c>
      <c r="C547" s="16">
        <v>601197297</v>
      </c>
      <c r="D547" s="35">
        <f>C547-E547</f>
        <v>451197297</v>
      </c>
      <c r="E547" s="44">
        <v>150000000</v>
      </c>
      <c r="F547" s="21"/>
    </row>
    <row r="548" spans="1:6" ht="17.850000000000001" customHeight="1">
      <c r="A548" s="11" t="s">
        <v>1036</v>
      </c>
      <c r="B548" s="3" t="s">
        <v>1800</v>
      </c>
      <c r="C548" s="16">
        <v>5000000</v>
      </c>
      <c r="D548" s="35">
        <f t="shared" si="141"/>
        <v>3500000</v>
      </c>
      <c r="E548" s="44">
        <f t="shared" si="140"/>
        <v>-1500000</v>
      </c>
      <c r="F548" s="21"/>
    </row>
    <row r="549" spans="1:6" ht="17.850000000000001" customHeight="1">
      <c r="A549" s="11" t="s">
        <v>1037</v>
      </c>
      <c r="B549" s="3" t="s">
        <v>1801</v>
      </c>
      <c r="C549" s="16">
        <v>88868300</v>
      </c>
      <c r="D549" s="35">
        <f>C549-E549</f>
        <v>58868300</v>
      </c>
      <c r="E549" s="44">
        <v>30000000</v>
      </c>
      <c r="F549" s="38" t="s">
        <v>1855</v>
      </c>
    </row>
    <row r="550" spans="1:6" ht="17.850000000000001" customHeight="1">
      <c r="A550" s="11" t="s">
        <v>1038</v>
      </c>
      <c r="B550" s="3" t="s">
        <v>286</v>
      </c>
      <c r="C550" s="16">
        <v>6000000</v>
      </c>
      <c r="D550" s="35">
        <f t="shared" si="141"/>
        <v>4200000</v>
      </c>
      <c r="E550" s="44">
        <f t="shared" si="140"/>
        <v>-1800000</v>
      </c>
      <c r="F550" s="21"/>
    </row>
    <row r="551" spans="1:6" ht="17.850000000000001" customHeight="1">
      <c r="A551" s="11" t="s">
        <v>1039</v>
      </c>
      <c r="B551" s="3" t="s">
        <v>1802</v>
      </c>
      <c r="C551" s="16">
        <v>601197297</v>
      </c>
      <c r="D551" s="35">
        <f>C551-E551</f>
        <v>401197297</v>
      </c>
      <c r="E551" s="44">
        <v>200000000</v>
      </c>
      <c r="F551" s="38" t="s">
        <v>1855</v>
      </c>
    </row>
    <row r="552" spans="1:6" ht="17.850000000000001" customHeight="1">
      <c r="A552" s="11" t="s">
        <v>1040</v>
      </c>
      <c r="B552" s="3" t="s">
        <v>287</v>
      </c>
      <c r="C552" s="2">
        <v>100000000</v>
      </c>
      <c r="D552" s="34">
        <f t="shared" si="141"/>
        <v>70000000</v>
      </c>
      <c r="E552" s="44">
        <f t="shared" si="140"/>
        <v>-30000000</v>
      </c>
      <c r="F552" s="21"/>
    </row>
    <row r="553" spans="1:6" ht="17.850000000000001" customHeight="1">
      <c r="A553" s="11" t="s">
        <v>1736</v>
      </c>
      <c r="B553" s="3" t="s">
        <v>1733</v>
      </c>
      <c r="C553" s="16">
        <v>0</v>
      </c>
      <c r="D553" s="29">
        <v>410197297</v>
      </c>
      <c r="E553" s="29">
        <v>0</v>
      </c>
      <c r="F553" s="21"/>
    </row>
    <row r="554" spans="1:6" ht="17.850000000000001" customHeight="1">
      <c r="A554" s="11" t="s">
        <v>1737</v>
      </c>
      <c r="B554" s="3" t="s">
        <v>1734</v>
      </c>
      <c r="C554" s="16">
        <v>0</v>
      </c>
      <c r="D554" s="29">
        <v>100000000</v>
      </c>
      <c r="E554" s="29">
        <v>0</v>
      </c>
      <c r="F554" s="21"/>
    </row>
    <row r="555" spans="1:6" ht="17.850000000000001" customHeight="1">
      <c r="A555" s="11" t="s">
        <v>1738</v>
      </c>
      <c r="B555" s="3" t="s">
        <v>1735</v>
      </c>
      <c r="C555" s="16">
        <v>0</v>
      </c>
      <c r="D555" s="29">
        <v>29014060</v>
      </c>
      <c r="E555" s="29">
        <v>0</v>
      </c>
      <c r="F555" s="21"/>
    </row>
    <row r="556" spans="1:6" ht="17.850000000000001" customHeight="1">
      <c r="A556" s="11"/>
      <c r="B556" s="14" t="s">
        <v>1533</v>
      </c>
      <c r="C556" s="2">
        <f>SUM(C532:C555)</f>
        <v>4705898949</v>
      </c>
      <c r="D556" s="36">
        <f t="shared" ref="D556" si="143">SUM(D532:D555)</f>
        <v>4553068086.1999998</v>
      </c>
      <c r="E556" s="45">
        <f t="shared" si="140"/>
        <v>-152830862.80000019</v>
      </c>
      <c r="F556" s="21"/>
    </row>
    <row r="557" spans="1:6" ht="17.850000000000001" customHeight="1">
      <c r="A557" s="5" t="s">
        <v>1041</v>
      </c>
      <c r="B557" s="1"/>
      <c r="C557" s="2"/>
      <c r="D557" s="34"/>
      <c r="E557" s="17"/>
      <c r="F557" s="21"/>
    </row>
    <row r="558" spans="1:6" ht="17.850000000000001" customHeight="1">
      <c r="A558" s="11" t="s">
        <v>1042</v>
      </c>
      <c r="B558" s="1" t="s">
        <v>1803</v>
      </c>
      <c r="C558" s="7">
        <v>104000000</v>
      </c>
      <c r="D558" s="34">
        <f t="shared" si="141"/>
        <v>72800000</v>
      </c>
      <c r="E558" s="44">
        <f t="shared" si="140"/>
        <v>-31200000</v>
      </c>
      <c r="F558" s="38" t="s">
        <v>1855</v>
      </c>
    </row>
    <row r="559" spans="1:6" ht="17.850000000000001" customHeight="1">
      <c r="A559" s="11" t="s">
        <v>1043</v>
      </c>
      <c r="B559" s="1" t="s">
        <v>288</v>
      </c>
      <c r="C559" s="7">
        <v>250000000</v>
      </c>
      <c r="D559" s="34">
        <f t="shared" si="141"/>
        <v>175000000</v>
      </c>
      <c r="E559" s="44">
        <f t="shared" si="140"/>
        <v>-75000000</v>
      </c>
      <c r="F559" s="21"/>
    </row>
    <row r="560" spans="1:6" ht="17.850000000000001" customHeight="1">
      <c r="A560" s="11" t="s">
        <v>1044</v>
      </c>
      <c r="B560" s="3" t="s">
        <v>1804</v>
      </c>
      <c r="C560" s="7">
        <v>22900000</v>
      </c>
      <c r="D560" s="34">
        <f t="shared" si="141"/>
        <v>16030000</v>
      </c>
      <c r="E560" s="44">
        <f t="shared" si="140"/>
        <v>-6870000</v>
      </c>
      <c r="F560" s="38" t="s">
        <v>1855</v>
      </c>
    </row>
    <row r="561" spans="1:7" ht="17.850000000000001" customHeight="1">
      <c r="A561" s="11" t="s">
        <v>1045</v>
      </c>
      <c r="B561" s="3" t="s">
        <v>1805</v>
      </c>
      <c r="C561" s="7">
        <v>32600000</v>
      </c>
      <c r="D561" s="34">
        <f t="shared" si="141"/>
        <v>22820000</v>
      </c>
      <c r="E561" s="44">
        <f t="shared" si="140"/>
        <v>-9780000</v>
      </c>
      <c r="F561" s="38" t="s">
        <v>1855</v>
      </c>
    </row>
    <row r="562" spans="1:7" ht="17.850000000000001" customHeight="1">
      <c r="A562" s="11" t="s">
        <v>1046</v>
      </c>
      <c r="B562" s="3" t="s">
        <v>1806</v>
      </c>
      <c r="C562" s="7">
        <v>150000000</v>
      </c>
      <c r="D562" s="34">
        <f t="shared" si="141"/>
        <v>105000000</v>
      </c>
      <c r="E562" s="44">
        <f t="shared" si="140"/>
        <v>-45000000</v>
      </c>
      <c r="F562" s="38" t="s">
        <v>1855</v>
      </c>
      <c r="G562" s="22"/>
    </row>
    <row r="563" spans="1:7" ht="17.850000000000001" customHeight="1">
      <c r="A563" s="11"/>
      <c r="B563" s="14" t="s">
        <v>1534</v>
      </c>
      <c r="C563" s="2">
        <f>SUM(C558:C562)</f>
        <v>559500000</v>
      </c>
      <c r="D563" s="36">
        <f t="shared" ref="D563" si="144">SUM(D558:D562)</f>
        <v>391650000</v>
      </c>
      <c r="E563" s="45">
        <f t="shared" si="140"/>
        <v>-167850000</v>
      </c>
      <c r="F563" s="21"/>
    </row>
    <row r="564" spans="1:7" ht="17.850000000000001" customHeight="1">
      <c r="A564" s="5" t="s">
        <v>1047</v>
      </c>
      <c r="B564" s="1"/>
      <c r="C564" s="2"/>
      <c r="D564" s="34"/>
      <c r="E564" s="17"/>
      <c r="F564" s="21"/>
    </row>
    <row r="565" spans="1:7" ht="17.850000000000001" customHeight="1">
      <c r="A565" s="11" t="s">
        <v>1048</v>
      </c>
      <c r="B565" s="1" t="s">
        <v>289</v>
      </c>
      <c r="C565" s="7">
        <v>950000000</v>
      </c>
      <c r="D565" s="34">
        <f t="shared" si="141"/>
        <v>665000000</v>
      </c>
      <c r="E565" s="44">
        <f t="shared" si="140"/>
        <v>-285000000</v>
      </c>
      <c r="F565" s="21"/>
    </row>
    <row r="566" spans="1:7" ht="17.850000000000001" customHeight="1">
      <c r="A566" s="11"/>
      <c r="B566" s="14" t="s">
        <v>1535</v>
      </c>
      <c r="C566" s="2">
        <f>SUM(C565:C565)</f>
        <v>950000000</v>
      </c>
      <c r="D566" s="36">
        <f t="shared" ref="D566" si="145">SUM(D565:D565)</f>
        <v>665000000</v>
      </c>
      <c r="E566" s="45">
        <f t="shared" si="140"/>
        <v>-285000000</v>
      </c>
      <c r="F566" s="21"/>
    </row>
    <row r="567" spans="1:7" ht="17.850000000000001" customHeight="1">
      <c r="A567" s="5" t="s">
        <v>1049</v>
      </c>
      <c r="B567" s="1"/>
      <c r="C567" s="2"/>
      <c r="D567" s="34"/>
      <c r="E567" s="17"/>
      <c r="F567" s="21"/>
    </row>
    <row r="568" spans="1:7" ht="17.850000000000001" customHeight="1">
      <c r="A568" s="11" t="s">
        <v>1050</v>
      </c>
      <c r="B568" s="1" t="s">
        <v>1807</v>
      </c>
      <c r="C568" s="7">
        <v>30000000</v>
      </c>
      <c r="D568" s="34">
        <v>24000000</v>
      </c>
      <c r="E568" s="44">
        <f t="shared" si="140"/>
        <v>-6000000</v>
      </c>
      <c r="F568" s="38" t="s">
        <v>1855</v>
      </c>
      <c r="G568" s="22"/>
    </row>
    <row r="569" spans="1:7" ht="17.850000000000001" customHeight="1">
      <c r="A569" s="11" t="s">
        <v>1051</v>
      </c>
      <c r="B569" s="1" t="s">
        <v>290</v>
      </c>
      <c r="C569" s="7">
        <v>14400000</v>
      </c>
      <c r="D569" s="34">
        <v>20400000</v>
      </c>
      <c r="E569" s="44">
        <f t="shared" si="140"/>
        <v>6000000</v>
      </c>
      <c r="F569" s="21"/>
    </row>
    <row r="570" spans="1:7" ht="17.850000000000001" customHeight="1">
      <c r="A570" s="11" t="s">
        <v>1052</v>
      </c>
      <c r="B570" s="3" t="s">
        <v>291</v>
      </c>
      <c r="C570" s="7">
        <v>0</v>
      </c>
      <c r="D570" s="34">
        <f t="shared" si="141"/>
        <v>0</v>
      </c>
      <c r="E570" s="44">
        <f t="shared" si="140"/>
        <v>0</v>
      </c>
      <c r="F570" s="21"/>
    </row>
    <row r="571" spans="1:7" ht="17.850000000000001" customHeight="1">
      <c r="A571" s="11"/>
      <c r="B571" s="14" t="s">
        <v>1536</v>
      </c>
      <c r="C571" s="2">
        <f>SUM(C568:C570)</f>
        <v>44400000</v>
      </c>
      <c r="D571" s="36">
        <f t="shared" ref="D571" si="146">SUM(D568:D570)</f>
        <v>44400000</v>
      </c>
      <c r="E571" s="44">
        <f t="shared" si="140"/>
        <v>0</v>
      </c>
      <c r="F571" s="21"/>
    </row>
    <row r="572" spans="1:7" ht="17.850000000000001" customHeight="1">
      <c r="A572" s="5" t="s">
        <v>1053</v>
      </c>
      <c r="B572" s="1"/>
      <c r="C572" s="2"/>
      <c r="D572" s="34"/>
      <c r="E572" s="17"/>
      <c r="F572" s="21"/>
    </row>
    <row r="573" spans="1:7" ht="17.850000000000001" customHeight="1">
      <c r="A573" s="11" t="s">
        <v>1054</v>
      </c>
      <c r="B573" s="28" t="s">
        <v>1808</v>
      </c>
      <c r="C573" s="7">
        <v>199000000</v>
      </c>
      <c r="D573" s="34">
        <f t="shared" si="141"/>
        <v>139300000</v>
      </c>
      <c r="E573" s="44">
        <f t="shared" si="140"/>
        <v>-59700000</v>
      </c>
      <c r="F573" s="21"/>
    </row>
    <row r="574" spans="1:7" ht="17.850000000000001" customHeight="1">
      <c r="A574" s="11" t="s">
        <v>1055</v>
      </c>
      <c r="B574" s="1" t="s">
        <v>292</v>
      </c>
      <c r="C574" s="7">
        <v>50000000</v>
      </c>
      <c r="D574" s="34">
        <f t="shared" si="141"/>
        <v>35000000</v>
      </c>
      <c r="E574" s="44">
        <f t="shared" si="140"/>
        <v>-15000000</v>
      </c>
      <c r="F574" s="21"/>
    </row>
    <row r="575" spans="1:7" ht="17.850000000000001" customHeight="1">
      <c r="A575" s="11" t="s">
        <v>1056</v>
      </c>
      <c r="B575" s="1" t="s">
        <v>293</v>
      </c>
      <c r="C575" s="7">
        <v>6000000</v>
      </c>
      <c r="D575" s="34">
        <f t="shared" si="141"/>
        <v>4200000</v>
      </c>
      <c r="E575" s="44">
        <f t="shared" si="140"/>
        <v>-1800000</v>
      </c>
      <c r="F575" s="21"/>
    </row>
    <row r="576" spans="1:7" ht="17.850000000000001" customHeight="1">
      <c r="A576" s="11" t="s">
        <v>1057</v>
      </c>
      <c r="B576" s="1" t="s">
        <v>294</v>
      </c>
      <c r="C576" s="7">
        <v>45000000</v>
      </c>
      <c r="D576" s="34">
        <f t="shared" si="141"/>
        <v>31500000</v>
      </c>
      <c r="E576" s="44">
        <f t="shared" si="140"/>
        <v>-13500000</v>
      </c>
      <c r="F576" s="21"/>
    </row>
    <row r="577" spans="1:7" ht="17.850000000000001" customHeight="1">
      <c r="A577" s="11"/>
      <c r="B577" s="14" t="s">
        <v>1537</v>
      </c>
      <c r="C577" s="2">
        <f>SUM(C573:C576)</f>
        <v>300000000</v>
      </c>
      <c r="D577" s="36">
        <f t="shared" ref="D577" si="147">SUM(D573:D576)</f>
        <v>210000000</v>
      </c>
      <c r="E577" s="45">
        <f t="shared" si="140"/>
        <v>-90000000</v>
      </c>
      <c r="F577" s="21"/>
    </row>
    <row r="578" spans="1:7" ht="17.850000000000001" customHeight="1">
      <c r="A578" s="5" t="s">
        <v>1058</v>
      </c>
      <c r="B578" s="1"/>
      <c r="C578" s="2"/>
      <c r="D578" s="34"/>
      <c r="E578" s="17"/>
      <c r="F578" s="21"/>
    </row>
    <row r="579" spans="1:7" ht="17.850000000000001" customHeight="1">
      <c r="A579" s="11" t="s">
        <v>1059</v>
      </c>
      <c r="B579" s="1" t="s">
        <v>295</v>
      </c>
      <c r="C579" s="7">
        <v>30000000</v>
      </c>
      <c r="D579" s="34">
        <f t="shared" si="141"/>
        <v>21000000</v>
      </c>
      <c r="E579" s="44">
        <f t="shared" si="140"/>
        <v>-9000000</v>
      </c>
      <c r="F579" s="21"/>
    </row>
    <row r="580" spans="1:7" ht="17.850000000000001" customHeight="1">
      <c r="A580" s="11" t="s">
        <v>1060</v>
      </c>
      <c r="B580" s="1" t="s">
        <v>296</v>
      </c>
      <c r="C580" s="7">
        <v>50000000</v>
      </c>
      <c r="D580" s="34">
        <f t="shared" si="141"/>
        <v>35000000</v>
      </c>
      <c r="E580" s="44">
        <f t="shared" si="140"/>
        <v>-15000000</v>
      </c>
      <c r="F580" s="21"/>
    </row>
    <row r="581" spans="1:7" ht="17.850000000000001" customHeight="1">
      <c r="A581" s="11" t="s">
        <v>1061</v>
      </c>
      <c r="B581" s="1" t="s">
        <v>297</v>
      </c>
      <c r="C581" s="7">
        <v>20000000</v>
      </c>
      <c r="D581" s="34">
        <f t="shared" si="141"/>
        <v>14000000</v>
      </c>
      <c r="E581" s="44">
        <f t="shared" ref="E581:E644" si="148">SUM(D581-C581)</f>
        <v>-6000000</v>
      </c>
      <c r="F581" s="21"/>
    </row>
    <row r="582" spans="1:7" ht="17.850000000000001" customHeight="1">
      <c r="A582" s="11" t="s">
        <v>1062</v>
      </c>
      <c r="B582" s="1" t="s">
        <v>298</v>
      </c>
      <c r="C582" s="7">
        <v>20000000</v>
      </c>
      <c r="D582" s="34">
        <f t="shared" si="141"/>
        <v>14000000</v>
      </c>
      <c r="E582" s="44">
        <f t="shared" si="148"/>
        <v>-6000000</v>
      </c>
      <c r="F582" s="21"/>
    </row>
    <row r="583" spans="1:7" ht="17.850000000000001" customHeight="1">
      <c r="A583" s="11" t="s">
        <v>1063</v>
      </c>
      <c r="B583" s="1" t="s">
        <v>299</v>
      </c>
      <c r="C583" s="7">
        <v>20000000</v>
      </c>
      <c r="D583" s="34">
        <f t="shared" si="141"/>
        <v>14000000</v>
      </c>
      <c r="E583" s="44">
        <f t="shared" si="148"/>
        <v>-6000000</v>
      </c>
      <c r="F583" s="21"/>
    </row>
    <row r="584" spans="1:7" ht="17.850000000000001" customHeight="1">
      <c r="A584" s="11" t="s">
        <v>1064</v>
      </c>
      <c r="B584" s="1" t="s">
        <v>300</v>
      </c>
      <c r="C584" s="7">
        <v>15000000</v>
      </c>
      <c r="D584" s="34">
        <f t="shared" si="141"/>
        <v>10500000</v>
      </c>
      <c r="E584" s="44">
        <f t="shared" si="148"/>
        <v>-4500000</v>
      </c>
      <c r="F584" s="21"/>
    </row>
    <row r="585" spans="1:7" ht="17.850000000000001" customHeight="1">
      <c r="A585" s="11" t="s">
        <v>1065</v>
      </c>
      <c r="B585" s="28" t="s">
        <v>1827</v>
      </c>
      <c r="C585" s="8">
        <v>20000000</v>
      </c>
      <c r="D585" s="35">
        <f t="shared" si="141"/>
        <v>14000000</v>
      </c>
      <c r="E585" s="44">
        <f t="shared" si="148"/>
        <v>-6000000</v>
      </c>
      <c r="F585" s="38" t="s">
        <v>1855</v>
      </c>
      <c r="G585" s="22"/>
    </row>
    <row r="586" spans="1:7" ht="17.850000000000001" customHeight="1">
      <c r="A586" s="11" t="s">
        <v>1066</v>
      </c>
      <c r="B586" s="1" t="s">
        <v>301</v>
      </c>
      <c r="C586" s="7">
        <v>120000000</v>
      </c>
      <c r="D586" s="34">
        <f t="shared" si="141"/>
        <v>84000000</v>
      </c>
      <c r="E586" s="44">
        <f t="shared" si="148"/>
        <v>-36000000</v>
      </c>
      <c r="F586" s="21"/>
    </row>
    <row r="587" spans="1:7" ht="17.850000000000001" customHeight="1">
      <c r="A587" s="11" t="s">
        <v>1067</v>
      </c>
      <c r="B587" s="1" t="s">
        <v>302</v>
      </c>
      <c r="C587" s="7">
        <v>30000000</v>
      </c>
      <c r="D587" s="34">
        <f t="shared" si="141"/>
        <v>21000000</v>
      </c>
      <c r="E587" s="44">
        <f t="shared" si="148"/>
        <v>-9000000</v>
      </c>
      <c r="F587" s="21"/>
    </row>
    <row r="588" spans="1:7" ht="17.850000000000001" customHeight="1">
      <c r="A588" s="11" t="s">
        <v>1068</v>
      </c>
      <c r="B588" s="1" t="s">
        <v>303</v>
      </c>
      <c r="C588" s="7">
        <v>20000000</v>
      </c>
      <c r="D588" s="34">
        <f t="shared" si="141"/>
        <v>14000000</v>
      </c>
      <c r="E588" s="44">
        <f t="shared" si="148"/>
        <v>-6000000</v>
      </c>
      <c r="F588" s="21"/>
    </row>
    <row r="589" spans="1:7" ht="17.850000000000001" customHeight="1">
      <c r="A589" s="11" t="s">
        <v>1069</v>
      </c>
      <c r="B589" s="1" t="s">
        <v>304</v>
      </c>
      <c r="C589" s="7">
        <v>5000000</v>
      </c>
      <c r="D589" s="34">
        <f t="shared" si="141"/>
        <v>3500000</v>
      </c>
      <c r="E589" s="44">
        <f t="shared" si="148"/>
        <v>-1500000</v>
      </c>
      <c r="F589" s="21"/>
    </row>
    <row r="590" spans="1:7" ht="17.850000000000001" customHeight="1">
      <c r="A590" s="11" t="s">
        <v>1070</v>
      </c>
      <c r="B590" s="1" t="s">
        <v>305</v>
      </c>
      <c r="C590" s="7">
        <v>60000000</v>
      </c>
      <c r="D590" s="34">
        <f t="shared" si="141"/>
        <v>42000000</v>
      </c>
      <c r="E590" s="44">
        <f t="shared" si="148"/>
        <v>-18000000</v>
      </c>
      <c r="F590" s="21"/>
    </row>
    <row r="591" spans="1:7" ht="17.850000000000001" customHeight="1">
      <c r="A591" s="11" t="s">
        <v>1071</v>
      </c>
      <c r="B591" s="1" t="s">
        <v>306</v>
      </c>
      <c r="C591" s="7">
        <v>32000000</v>
      </c>
      <c r="D591" s="34">
        <f t="shared" si="141"/>
        <v>22400000</v>
      </c>
      <c r="E591" s="44">
        <f t="shared" si="148"/>
        <v>-9600000</v>
      </c>
      <c r="F591" s="21"/>
    </row>
    <row r="592" spans="1:7" ht="17.850000000000001" customHeight="1">
      <c r="A592" s="11" t="s">
        <v>1072</v>
      </c>
      <c r="B592" s="1" t="s">
        <v>307</v>
      </c>
      <c r="C592" s="7">
        <v>40000000</v>
      </c>
      <c r="D592" s="34">
        <f t="shared" si="141"/>
        <v>28000000</v>
      </c>
      <c r="E592" s="44">
        <f t="shared" si="148"/>
        <v>-12000000</v>
      </c>
      <c r="F592" s="21"/>
    </row>
    <row r="593" spans="1:6" ht="17.850000000000001" customHeight="1">
      <c r="A593" s="11" t="s">
        <v>1073</v>
      </c>
      <c r="B593" s="1" t="s">
        <v>308</v>
      </c>
      <c r="C593" s="7">
        <v>45000000</v>
      </c>
      <c r="D593" s="34">
        <f t="shared" si="141"/>
        <v>31500000</v>
      </c>
      <c r="E593" s="44">
        <f t="shared" si="148"/>
        <v>-13500000</v>
      </c>
      <c r="F593" s="21"/>
    </row>
    <row r="594" spans="1:6" ht="17.850000000000001" customHeight="1">
      <c r="A594" s="11" t="s">
        <v>1074</v>
      </c>
      <c r="B594" s="1" t="s">
        <v>309</v>
      </c>
      <c r="C594" s="7">
        <v>20000000</v>
      </c>
      <c r="D594" s="34">
        <f t="shared" si="141"/>
        <v>14000000</v>
      </c>
      <c r="E594" s="44">
        <f t="shared" si="148"/>
        <v>-6000000</v>
      </c>
      <c r="F594" s="21"/>
    </row>
    <row r="595" spans="1:6" ht="17.850000000000001" customHeight="1">
      <c r="A595" s="11" t="s">
        <v>1075</v>
      </c>
      <c r="B595" s="1" t="s">
        <v>310</v>
      </c>
      <c r="C595" s="7">
        <v>10000000</v>
      </c>
      <c r="D595" s="34">
        <f t="shared" si="141"/>
        <v>7000000</v>
      </c>
      <c r="E595" s="44">
        <f t="shared" si="148"/>
        <v>-3000000</v>
      </c>
      <c r="F595" s="21"/>
    </row>
    <row r="596" spans="1:6" ht="17.850000000000001" customHeight="1">
      <c r="A596" s="11" t="s">
        <v>1076</v>
      </c>
      <c r="B596" s="1" t="s">
        <v>311</v>
      </c>
      <c r="C596" s="7">
        <v>16000000</v>
      </c>
      <c r="D596" s="34">
        <f t="shared" ref="D596:D659" si="149">SUM(C596)-30%*(C596)</f>
        <v>11200000</v>
      </c>
      <c r="E596" s="44">
        <f t="shared" si="148"/>
        <v>-4800000</v>
      </c>
      <c r="F596" s="21"/>
    </row>
    <row r="597" spans="1:6" ht="17.850000000000001" customHeight="1">
      <c r="A597" s="11" t="s">
        <v>1077</v>
      </c>
      <c r="B597" s="1" t="s">
        <v>312</v>
      </c>
      <c r="C597" s="7">
        <v>25000000</v>
      </c>
      <c r="D597" s="34">
        <f t="shared" si="149"/>
        <v>17500000</v>
      </c>
      <c r="E597" s="44">
        <f t="shared" si="148"/>
        <v>-7500000</v>
      </c>
      <c r="F597" s="21"/>
    </row>
    <row r="598" spans="1:6" ht="17.850000000000001" customHeight="1">
      <c r="A598" s="11" t="s">
        <v>1078</v>
      </c>
      <c r="B598" s="1" t="s">
        <v>313</v>
      </c>
      <c r="C598" s="7">
        <v>20000000</v>
      </c>
      <c r="D598" s="34">
        <f t="shared" si="149"/>
        <v>14000000</v>
      </c>
      <c r="E598" s="44">
        <f t="shared" si="148"/>
        <v>-6000000</v>
      </c>
      <c r="F598" s="21"/>
    </row>
    <row r="599" spans="1:6" ht="17.850000000000001" customHeight="1">
      <c r="A599" s="11" t="s">
        <v>1079</v>
      </c>
      <c r="B599" s="1" t="s">
        <v>314</v>
      </c>
      <c r="C599" s="7">
        <v>10000000</v>
      </c>
      <c r="D599" s="34">
        <f t="shared" si="149"/>
        <v>7000000</v>
      </c>
      <c r="E599" s="44">
        <f t="shared" si="148"/>
        <v>-3000000</v>
      </c>
      <c r="F599" s="21"/>
    </row>
    <row r="600" spans="1:6" ht="17.850000000000001" customHeight="1">
      <c r="A600" s="11" t="s">
        <v>1080</v>
      </c>
      <c r="B600" s="1" t="s">
        <v>315</v>
      </c>
      <c r="C600" s="7">
        <v>30000000</v>
      </c>
      <c r="D600" s="34">
        <f t="shared" si="149"/>
        <v>21000000</v>
      </c>
      <c r="E600" s="44">
        <f t="shared" si="148"/>
        <v>-9000000</v>
      </c>
      <c r="F600" s="21"/>
    </row>
    <row r="601" spans="1:6" ht="17.850000000000001" customHeight="1">
      <c r="A601" s="11" t="s">
        <v>1081</v>
      </c>
      <c r="B601" s="1" t="s">
        <v>316</v>
      </c>
      <c r="C601" s="7">
        <v>347000000</v>
      </c>
      <c r="D601" s="34">
        <f t="shared" si="149"/>
        <v>242900000</v>
      </c>
      <c r="E601" s="44">
        <f t="shared" si="148"/>
        <v>-104100000</v>
      </c>
      <c r="F601" s="21"/>
    </row>
    <row r="602" spans="1:6" ht="17.850000000000001" customHeight="1">
      <c r="A602" s="11" t="s">
        <v>1082</v>
      </c>
      <c r="B602" s="1" t="s">
        <v>317</v>
      </c>
      <c r="C602" s="7">
        <v>32000000</v>
      </c>
      <c r="D602" s="34">
        <f t="shared" si="149"/>
        <v>22400000</v>
      </c>
      <c r="E602" s="44">
        <f t="shared" si="148"/>
        <v>-9600000</v>
      </c>
      <c r="F602" s="21"/>
    </row>
    <row r="603" spans="1:6" ht="17.850000000000001" customHeight="1">
      <c r="A603" s="11" t="s">
        <v>1083</v>
      </c>
      <c r="B603" s="1" t="s">
        <v>318</v>
      </c>
      <c r="C603" s="7">
        <v>12000000</v>
      </c>
      <c r="D603" s="34">
        <f t="shared" si="149"/>
        <v>8400000</v>
      </c>
      <c r="E603" s="44">
        <f t="shared" si="148"/>
        <v>-3600000</v>
      </c>
      <c r="F603" s="21"/>
    </row>
    <row r="604" spans="1:6" ht="17.850000000000001" customHeight="1">
      <c r="A604" s="11" t="s">
        <v>1084</v>
      </c>
      <c r="B604" s="1" t="s">
        <v>319</v>
      </c>
      <c r="C604" s="7">
        <v>2000000</v>
      </c>
      <c r="D604" s="34">
        <f t="shared" si="149"/>
        <v>1400000</v>
      </c>
      <c r="E604" s="44">
        <f t="shared" si="148"/>
        <v>-600000</v>
      </c>
      <c r="F604" s="21"/>
    </row>
    <row r="605" spans="1:6" ht="17.850000000000001" customHeight="1">
      <c r="A605" s="11" t="s">
        <v>1085</v>
      </c>
      <c r="B605" s="1" t="s">
        <v>320</v>
      </c>
      <c r="C605" s="7">
        <v>70000000</v>
      </c>
      <c r="D605" s="34">
        <f t="shared" si="149"/>
        <v>49000000</v>
      </c>
      <c r="E605" s="44">
        <f t="shared" si="148"/>
        <v>-21000000</v>
      </c>
      <c r="F605" s="21"/>
    </row>
    <row r="606" spans="1:6" ht="17.850000000000001" customHeight="1">
      <c r="A606" s="11" t="s">
        <v>1086</v>
      </c>
      <c r="B606" s="1" t="s">
        <v>321</v>
      </c>
      <c r="C606" s="7">
        <v>10000000</v>
      </c>
      <c r="D606" s="34">
        <f t="shared" si="149"/>
        <v>7000000</v>
      </c>
      <c r="E606" s="44">
        <f t="shared" si="148"/>
        <v>-3000000</v>
      </c>
      <c r="F606" s="21"/>
    </row>
    <row r="607" spans="1:6" ht="17.850000000000001" customHeight="1">
      <c r="A607" s="11" t="s">
        <v>1087</v>
      </c>
      <c r="B607" s="1" t="s">
        <v>322</v>
      </c>
      <c r="C607" s="7">
        <v>4000000</v>
      </c>
      <c r="D607" s="34">
        <f t="shared" si="149"/>
        <v>2800000</v>
      </c>
      <c r="E607" s="44">
        <f t="shared" si="148"/>
        <v>-1200000</v>
      </c>
      <c r="F607" s="21"/>
    </row>
    <row r="608" spans="1:6" ht="17.850000000000001" customHeight="1">
      <c r="A608" s="11" t="s">
        <v>1088</v>
      </c>
      <c r="B608" s="1" t="s">
        <v>323</v>
      </c>
      <c r="C608" s="7">
        <v>1000000</v>
      </c>
      <c r="D608" s="34">
        <f t="shared" si="149"/>
        <v>700000</v>
      </c>
      <c r="E608" s="44">
        <f t="shared" si="148"/>
        <v>-300000</v>
      </c>
      <c r="F608" s="21"/>
    </row>
    <row r="609" spans="1:6" ht="17.850000000000001" customHeight="1">
      <c r="A609" s="11" t="s">
        <v>1089</v>
      </c>
      <c r="B609" s="1" t="s">
        <v>324</v>
      </c>
      <c r="C609" s="7">
        <v>25000000</v>
      </c>
      <c r="D609" s="34">
        <f t="shared" si="149"/>
        <v>17500000</v>
      </c>
      <c r="E609" s="44">
        <f t="shared" si="148"/>
        <v>-7500000</v>
      </c>
      <c r="F609" s="21"/>
    </row>
    <row r="610" spans="1:6" ht="17.850000000000001" customHeight="1">
      <c r="A610" s="11" t="s">
        <v>1090</v>
      </c>
      <c r="B610" s="1" t="s">
        <v>325</v>
      </c>
      <c r="C610" s="7">
        <v>12000000</v>
      </c>
      <c r="D610" s="34">
        <f t="shared" si="149"/>
        <v>8400000</v>
      </c>
      <c r="E610" s="44">
        <f t="shared" si="148"/>
        <v>-3600000</v>
      </c>
      <c r="F610" s="21"/>
    </row>
    <row r="611" spans="1:6" ht="17.850000000000001" customHeight="1">
      <c r="A611" s="11" t="s">
        <v>1091</v>
      </c>
      <c r="B611" s="1" t="s">
        <v>326</v>
      </c>
      <c r="C611" s="7">
        <v>5000000</v>
      </c>
      <c r="D611" s="34">
        <f t="shared" si="149"/>
        <v>3500000</v>
      </c>
      <c r="E611" s="44">
        <f t="shared" si="148"/>
        <v>-1500000</v>
      </c>
      <c r="F611" s="21"/>
    </row>
    <row r="612" spans="1:6" ht="17.850000000000001" customHeight="1">
      <c r="A612" s="11" t="s">
        <v>1092</v>
      </c>
      <c r="B612" s="1" t="s">
        <v>327</v>
      </c>
      <c r="C612" s="7">
        <v>30000000</v>
      </c>
      <c r="D612" s="34">
        <f t="shared" si="149"/>
        <v>21000000</v>
      </c>
      <c r="E612" s="44">
        <f t="shared" si="148"/>
        <v>-9000000</v>
      </c>
      <c r="F612" s="21"/>
    </row>
    <row r="613" spans="1:6" ht="17.850000000000001" customHeight="1">
      <c r="A613" s="11" t="s">
        <v>1093</v>
      </c>
      <c r="B613" s="1" t="s">
        <v>328</v>
      </c>
      <c r="C613" s="7">
        <v>24000000</v>
      </c>
      <c r="D613" s="34">
        <f t="shared" si="149"/>
        <v>16800000</v>
      </c>
      <c r="E613" s="44">
        <f t="shared" si="148"/>
        <v>-7200000</v>
      </c>
      <c r="F613" s="21"/>
    </row>
    <row r="614" spans="1:6" ht="17.850000000000001" customHeight="1">
      <c r="A614" s="11" t="s">
        <v>1094</v>
      </c>
      <c r="B614" s="1" t="s">
        <v>329</v>
      </c>
      <c r="C614" s="7">
        <v>25000000</v>
      </c>
      <c r="D614" s="34">
        <f t="shared" si="149"/>
        <v>17500000</v>
      </c>
      <c r="E614" s="44">
        <f t="shared" si="148"/>
        <v>-7500000</v>
      </c>
      <c r="F614" s="21"/>
    </row>
    <row r="615" spans="1:6" ht="17.850000000000001" customHeight="1">
      <c r="A615" s="11" t="s">
        <v>1095</v>
      </c>
      <c r="B615" s="1" t="s">
        <v>330</v>
      </c>
      <c r="C615" s="7">
        <v>40000000</v>
      </c>
      <c r="D615" s="34">
        <f t="shared" si="149"/>
        <v>28000000</v>
      </c>
      <c r="E615" s="44">
        <f t="shared" si="148"/>
        <v>-12000000</v>
      </c>
      <c r="F615" s="21"/>
    </row>
    <row r="616" spans="1:6" ht="17.850000000000001" customHeight="1">
      <c r="A616" s="11" t="s">
        <v>1096</v>
      </c>
      <c r="B616" s="1" t="s">
        <v>331</v>
      </c>
      <c r="C616" s="7">
        <v>14000000</v>
      </c>
      <c r="D616" s="34">
        <f t="shared" si="149"/>
        <v>9800000</v>
      </c>
      <c r="E616" s="44">
        <f t="shared" si="148"/>
        <v>-4200000</v>
      </c>
      <c r="F616" s="21"/>
    </row>
    <row r="617" spans="1:6" ht="17.850000000000001" customHeight="1">
      <c r="A617" s="11" t="s">
        <v>1097</v>
      </c>
      <c r="B617" s="1" t="s">
        <v>332</v>
      </c>
      <c r="C617" s="7">
        <v>11000000</v>
      </c>
      <c r="D617" s="34">
        <f t="shared" si="149"/>
        <v>7700000</v>
      </c>
      <c r="E617" s="44">
        <f t="shared" si="148"/>
        <v>-3300000</v>
      </c>
      <c r="F617" s="21"/>
    </row>
    <row r="618" spans="1:6" ht="17.850000000000001" customHeight="1">
      <c r="A618" s="11" t="s">
        <v>1098</v>
      </c>
      <c r="B618" s="1" t="s">
        <v>333</v>
      </c>
      <c r="C618" s="7">
        <v>81000000</v>
      </c>
      <c r="D618" s="34">
        <f t="shared" si="149"/>
        <v>56700000</v>
      </c>
      <c r="E618" s="44">
        <f t="shared" si="148"/>
        <v>-24300000</v>
      </c>
      <c r="F618" s="21"/>
    </row>
    <row r="619" spans="1:6" ht="17.850000000000001" customHeight="1">
      <c r="A619" s="11"/>
      <c r="B619" s="14" t="s">
        <v>1538</v>
      </c>
      <c r="C619" s="2">
        <f>SUM(C579:C618)</f>
        <v>1403000000</v>
      </c>
      <c r="D619" s="36">
        <f t="shared" ref="D619" si="150">SUM(D579:D618)</f>
        <v>982100000</v>
      </c>
      <c r="E619" s="45">
        <f t="shared" si="148"/>
        <v>-420900000</v>
      </c>
      <c r="F619" s="21"/>
    </row>
    <row r="620" spans="1:6" ht="17.850000000000001" customHeight="1">
      <c r="A620" s="5" t="s">
        <v>1099</v>
      </c>
      <c r="B620" s="1"/>
      <c r="C620" s="2"/>
      <c r="D620" s="34"/>
      <c r="E620" s="17"/>
      <c r="F620" s="21"/>
    </row>
    <row r="621" spans="1:6" ht="17.850000000000001" customHeight="1">
      <c r="A621" s="11" t="s">
        <v>1100</v>
      </c>
      <c r="B621" s="1" t="s">
        <v>334</v>
      </c>
      <c r="C621" s="7">
        <v>109000000</v>
      </c>
      <c r="D621" s="34">
        <f t="shared" si="149"/>
        <v>76300000</v>
      </c>
      <c r="E621" s="44">
        <f t="shared" si="148"/>
        <v>-32700000</v>
      </c>
      <c r="F621" s="21"/>
    </row>
    <row r="622" spans="1:6" ht="17.850000000000001" customHeight="1">
      <c r="A622" s="11" t="s">
        <v>1101</v>
      </c>
      <c r="B622" s="1" t="s">
        <v>335</v>
      </c>
      <c r="C622" s="7">
        <v>4900000</v>
      </c>
      <c r="D622" s="34">
        <f t="shared" si="149"/>
        <v>3430000</v>
      </c>
      <c r="E622" s="44">
        <f t="shared" si="148"/>
        <v>-1470000</v>
      </c>
      <c r="F622" s="21"/>
    </row>
    <row r="623" spans="1:6" ht="17.850000000000001" customHeight="1">
      <c r="A623" s="11" t="s">
        <v>1102</v>
      </c>
      <c r="B623" s="1" t="s">
        <v>336</v>
      </c>
      <c r="C623" s="7">
        <v>870000</v>
      </c>
      <c r="D623" s="34">
        <f t="shared" si="149"/>
        <v>609000</v>
      </c>
      <c r="E623" s="44">
        <f t="shared" si="148"/>
        <v>-261000</v>
      </c>
      <c r="F623" s="21"/>
    </row>
    <row r="624" spans="1:6" ht="17.850000000000001" customHeight="1">
      <c r="A624" s="11" t="s">
        <v>1103</v>
      </c>
      <c r="B624" s="1" t="s">
        <v>337</v>
      </c>
      <c r="C624" s="7">
        <v>0</v>
      </c>
      <c r="D624" s="34">
        <f t="shared" si="149"/>
        <v>0</v>
      </c>
      <c r="E624" s="44">
        <f t="shared" si="148"/>
        <v>0</v>
      </c>
      <c r="F624" s="21"/>
    </row>
    <row r="625" spans="1:6" ht="17.850000000000001" customHeight="1">
      <c r="A625" s="11" t="s">
        <v>1104</v>
      </c>
      <c r="B625" s="1" t="s">
        <v>338</v>
      </c>
      <c r="C625" s="7">
        <v>0</v>
      </c>
      <c r="D625" s="34">
        <f t="shared" si="149"/>
        <v>0</v>
      </c>
      <c r="E625" s="44">
        <f t="shared" si="148"/>
        <v>0</v>
      </c>
      <c r="F625" s="21"/>
    </row>
    <row r="626" spans="1:6" ht="17.850000000000001" customHeight="1">
      <c r="A626" s="11" t="s">
        <v>1105</v>
      </c>
      <c r="B626" s="1" t="s">
        <v>339</v>
      </c>
      <c r="C626" s="7">
        <v>0</v>
      </c>
      <c r="D626" s="34">
        <f t="shared" si="149"/>
        <v>0</v>
      </c>
      <c r="E626" s="44">
        <f t="shared" si="148"/>
        <v>0</v>
      </c>
      <c r="F626" s="21"/>
    </row>
    <row r="627" spans="1:6" ht="17.850000000000001" customHeight="1">
      <c r="A627" s="11" t="s">
        <v>1106</v>
      </c>
      <c r="B627" s="1" t="s">
        <v>340</v>
      </c>
      <c r="C627" s="7">
        <v>0</v>
      </c>
      <c r="D627" s="34">
        <f t="shared" si="149"/>
        <v>0</v>
      </c>
      <c r="E627" s="44">
        <f t="shared" si="148"/>
        <v>0</v>
      </c>
      <c r="F627" s="21"/>
    </row>
    <row r="628" spans="1:6" ht="17.850000000000001" customHeight="1">
      <c r="A628" s="11" t="s">
        <v>1107</v>
      </c>
      <c r="B628" s="1" t="s">
        <v>341</v>
      </c>
      <c r="C628" s="7">
        <v>0</v>
      </c>
      <c r="D628" s="34">
        <f t="shared" si="149"/>
        <v>0</v>
      </c>
      <c r="E628" s="44">
        <f t="shared" si="148"/>
        <v>0</v>
      </c>
      <c r="F628" s="21"/>
    </row>
    <row r="629" spans="1:6" ht="17.850000000000001" customHeight="1">
      <c r="A629" s="11" t="s">
        <v>1108</v>
      </c>
      <c r="B629" s="1" t="s">
        <v>342</v>
      </c>
      <c r="C629" s="7">
        <v>0</v>
      </c>
      <c r="D629" s="34">
        <f t="shared" si="149"/>
        <v>0</v>
      </c>
      <c r="E629" s="44">
        <f t="shared" si="148"/>
        <v>0</v>
      </c>
      <c r="F629" s="21"/>
    </row>
    <row r="630" spans="1:6" ht="17.850000000000001" customHeight="1">
      <c r="A630" s="11" t="s">
        <v>1109</v>
      </c>
      <c r="B630" s="1" t="s">
        <v>343</v>
      </c>
      <c r="C630" s="7">
        <v>1780000</v>
      </c>
      <c r="D630" s="34">
        <f t="shared" si="149"/>
        <v>1246000</v>
      </c>
      <c r="E630" s="44">
        <f t="shared" si="148"/>
        <v>-534000</v>
      </c>
      <c r="F630" s="21"/>
    </row>
    <row r="631" spans="1:6" ht="17.850000000000001" customHeight="1">
      <c r="A631" s="11" t="s">
        <v>1110</v>
      </c>
      <c r="B631" s="1" t="s">
        <v>344</v>
      </c>
      <c r="C631" s="7">
        <v>2000000</v>
      </c>
      <c r="D631" s="34">
        <f t="shared" si="149"/>
        <v>1400000</v>
      </c>
      <c r="E631" s="44">
        <f t="shared" si="148"/>
        <v>-600000</v>
      </c>
      <c r="F631" s="21"/>
    </row>
    <row r="632" spans="1:6" ht="17.850000000000001" customHeight="1">
      <c r="A632" s="11" t="s">
        <v>1111</v>
      </c>
      <c r="B632" s="1" t="s">
        <v>345</v>
      </c>
      <c r="C632" s="7">
        <v>2147000</v>
      </c>
      <c r="D632" s="34">
        <f t="shared" si="149"/>
        <v>1502900</v>
      </c>
      <c r="E632" s="44">
        <f t="shared" si="148"/>
        <v>-644100</v>
      </c>
      <c r="F632" s="21"/>
    </row>
    <row r="633" spans="1:6" ht="17.850000000000001" customHeight="1">
      <c r="A633" s="11" t="s">
        <v>1112</v>
      </c>
      <c r="B633" s="1" t="s">
        <v>346</v>
      </c>
      <c r="C633" s="7">
        <v>0</v>
      </c>
      <c r="D633" s="34">
        <f t="shared" si="149"/>
        <v>0</v>
      </c>
      <c r="E633" s="44">
        <f t="shared" si="148"/>
        <v>0</v>
      </c>
      <c r="F633" s="21"/>
    </row>
    <row r="634" spans="1:6" ht="17.850000000000001" customHeight="1">
      <c r="A634" s="11" t="s">
        <v>1113</v>
      </c>
      <c r="B634" s="1" t="s">
        <v>347</v>
      </c>
      <c r="C634" s="7">
        <v>500000</v>
      </c>
      <c r="D634" s="34">
        <f t="shared" si="149"/>
        <v>350000</v>
      </c>
      <c r="E634" s="44">
        <f t="shared" si="148"/>
        <v>-150000</v>
      </c>
      <c r="F634" s="21"/>
    </row>
    <row r="635" spans="1:6" ht="17.850000000000001" customHeight="1">
      <c r="A635" s="11" t="s">
        <v>1114</v>
      </c>
      <c r="B635" s="1" t="s">
        <v>348</v>
      </c>
      <c r="C635" s="7">
        <v>205000</v>
      </c>
      <c r="D635" s="34">
        <f t="shared" si="149"/>
        <v>143500</v>
      </c>
      <c r="E635" s="44">
        <f t="shared" si="148"/>
        <v>-61500</v>
      </c>
      <c r="F635" s="21"/>
    </row>
    <row r="636" spans="1:6" ht="17.850000000000001" customHeight="1">
      <c r="A636" s="11" t="s">
        <v>1115</v>
      </c>
      <c r="B636" s="1" t="s">
        <v>349</v>
      </c>
      <c r="C636" s="7">
        <v>1350000</v>
      </c>
      <c r="D636" s="34">
        <f t="shared" si="149"/>
        <v>945000</v>
      </c>
      <c r="E636" s="44">
        <f t="shared" si="148"/>
        <v>-405000</v>
      </c>
      <c r="F636" s="21"/>
    </row>
    <row r="637" spans="1:6" ht="17.850000000000001" customHeight="1">
      <c r="A637" s="11" t="s">
        <v>1116</v>
      </c>
      <c r="B637" s="1" t="s">
        <v>339</v>
      </c>
      <c r="C637" s="7">
        <v>870600</v>
      </c>
      <c r="D637" s="34">
        <f t="shared" si="149"/>
        <v>609420</v>
      </c>
      <c r="E637" s="44">
        <f t="shared" si="148"/>
        <v>-261180</v>
      </c>
      <c r="F637" s="21"/>
    </row>
    <row r="638" spans="1:6" ht="17.850000000000001" customHeight="1">
      <c r="A638" s="11"/>
      <c r="B638" s="14" t="s">
        <v>1539</v>
      </c>
      <c r="C638" s="2">
        <f>SUM(C621:C637)</f>
        <v>123622600</v>
      </c>
      <c r="D638" s="36">
        <f t="shared" ref="D638" si="151">SUM(D621:D637)</f>
        <v>86535820</v>
      </c>
      <c r="E638" s="45">
        <f t="shared" si="148"/>
        <v>-37086780</v>
      </c>
      <c r="F638" s="21"/>
    </row>
    <row r="639" spans="1:6" ht="17.850000000000001" customHeight="1">
      <c r="A639" s="5" t="s">
        <v>1117</v>
      </c>
      <c r="B639" s="1"/>
      <c r="C639" s="2"/>
      <c r="D639" s="34"/>
      <c r="E639" s="17"/>
      <c r="F639" s="21"/>
    </row>
    <row r="640" spans="1:6" ht="17.850000000000001" customHeight="1">
      <c r="A640" s="11" t="s">
        <v>1118</v>
      </c>
      <c r="B640" s="1" t="s">
        <v>350</v>
      </c>
      <c r="C640" s="7">
        <v>20000000</v>
      </c>
      <c r="D640" s="34">
        <f t="shared" si="149"/>
        <v>14000000</v>
      </c>
      <c r="E640" s="44">
        <f t="shared" si="148"/>
        <v>-6000000</v>
      </c>
      <c r="F640" s="21"/>
    </row>
    <row r="641" spans="1:6" ht="17.850000000000001" customHeight="1">
      <c r="A641" s="11"/>
      <c r="B641" s="14" t="s">
        <v>1540</v>
      </c>
      <c r="C641" s="2">
        <f>SUM(C640:C640)</f>
        <v>20000000</v>
      </c>
      <c r="D641" s="36">
        <f t="shared" ref="D641" si="152">SUM(D640:D640)</f>
        <v>14000000</v>
      </c>
      <c r="E641" s="45">
        <f t="shared" si="148"/>
        <v>-6000000</v>
      </c>
      <c r="F641" s="21"/>
    </row>
    <row r="642" spans="1:6" ht="17.850000000000001" customHeight="1">
      <c r="A642" s="5" t="s">
        <v>1119</v>
      </c>
      <c r="B642" s="1"/>
      <c r="C642" s="2"/>
      <c r="D642" s="34"/>
      <c r="E642" s="17"/>
      <c r="F642" s="21"/>
    </row>
    <row r="643" spans="1:6" ht="17.850000000000001" customHeight="1">
      <c r="A643" s="11" t="s">
        <v>1120</v>
      </c>
      <c r="B643" s="1" t="s">
        <v>351</v>
      </c>
      <c r="C643" s="2">
        <v>20000000</v>
      </c>
      <c r="D643" s="34">
        <f t="shared" si="149"/>
        <v>14000000</v>
      </c>
      <c r="E643" s="44">
        <f t="shared" si="148"/>
        <v>-6000000</v>
      </c>
      <c r="F643" s="21"/>
    </row>
    <row r="644" spans="1:6" ht="17.850000000000001" customHeight="1">
      <c r="A644" s="11" t="s">
        <v>1121</v>
      </c>
      <c r="B644" s="1" t="s">
        <v>352</v>
      </c>
      <c r="C644" s="2">
        <v>60000000</v>
      </c>
      <c r="D644" s="34">
        <f t="shared" si="149"/>
        <v>42000000</v>
      </c>
      <c r="E644" s="44">
        <f t="shared" si="148"/>
        <v>-18000000</v>
      </c>
      <c r="F644" s="21"/>
    </row>
    <row r="645" spans="1:6" ht="17.850000000000001" customHeight="1">
      <c r="A645" s="11" t="s">
        <v>1122</v>
      </c>
      <c r="B645" s="3" t="s">
        <v>353</v>
      </c>
      <c r="C645" s="2">
        <v>0</v>
      </c>
      <c r="D645" s="34">
        <f t="shared" si="149"/>
        <v>0</v>
      </c>
      <c r="E645" s="44">
        <f t="shared" ref="E645:E649" si="153">SUM(D645-C645)</f>
        <v>0</v>
      </c>
      <c r="F645" s="21"/>
    </row>
    <row r="646" spans="1:6" ht="17.850000000000001" customHeight="1">
      <c r="A646" s="11" t="s">
        <v>1123</v>
      </c>
      <c r="B646" s="3" t="s">
        <v>354</v>
      </c>
      <c r="C646" s="2">
        <v>5000000</v>
      </c>
      <c r="D646" s="34">
        <f t="shared" si="149"/>
        <v>3500000</v>
      </c>
      <c r="E646" s="44">
        <f t="shared" si="153"/>
        <v>-1500000</v>
      </c>
      <c r="F646" s="21"/>
    </row>
    <row r="647" spans="1:6" ht="17.850000000000001" customHeight="1">
      <c r="A647" s="11" t="s">
        <v>1124</v>
      </c>
      <c r="B647" s="3" t="s">
        <v>355</v>
      </c>
      <c r="C647" s="2">
        <v>15000000</v>
      </c>
      <c r="D647" s="34">
        <f t="shared" si="149"/>
        <v>10500000</v>
      </c>
      <c r="E647" s="44">
        <f t="shared" si="153"/>
        <v>-4500000</v>
      </c>
      <c r="F647" s="21"/>
    </row>
    <row r="648" spans="1:6" ht="17.850000000000001" customHeight="1">
      <c r="A648" s="11" t="s">
        <v>1125</v>
      </c>
      <c r="B648" s="3" t="s">
        <v>356</v>
      </c>
      <c r="C648" s="2">
        <v>100000000</v>
      </c>
      <c r="D648" s="34">
        <f t="shared" si="149"/>
        <v>70000000</v>
      </c>
      <c r="E648" s="44">
        <f t="shared" si="153"/>
        <v>-30000000</v>
      </c>
      <c r="F648" s="21"/>
    </row>
    <row r="649" spans="1:6" ht="17.850000000000001" customHeight="1">
      <c r="A649" s="11"/>
      <c r="B649" s="14" t="s">
        <v>1541</v>
      </c>
      <c r="C649" s="2">
        <f>SUM(C643:C648)</f>
        <v>200000000</v>
      </c>
      <c r="D649" s="36">
        <f t="shared" ref="D649" si="154">SUM(D643:D648)</f>
        <v>140000000</v>
      </c>
      <c r="E649" s="45">
        <f t="shared" si="153"/>
        <v>-60000000</v>
      </c>
      <c r="F649" s="21"/>
    </row>
    <row r="650" spans="1:6" ht="17.850000000000001" customHeight="1">
      <c r="A650" s="5" t="s">
        <v>1126</v>
      </c>
      <c r="B650" s="1"/>
      <c r="C650" s="2"/>
      <c r="D650" s="34"/>
      <c r="E650" s="17"/>
      <c r="F650" s="21"/>
    </row>
    <row r="651" spans="1:6" ht="17.850000000000001" customHeight="1">
      <c r="A651" s="11" t="s">
        <v>1127</v>
      </c>
      <c r="B651" s="1" t="s">
        <v>357</v>
      </c>
      <c r="C651" s="7">
        <v>0</v>
      </c>
      <c r="D651" s="34">
        <f t="shared" si="149"/>
        <v>0</v>
      </c>
      <c r="E651" s="44">
        <f t="shared" ref="E651:E672" si="155">SUM(D651-C651)</f>
        <v>0</v>
      </c>
      <c r="F651" s="21"/>
    </row>
    <row r="652" spans="1:6" ht="17.850000000000001" customHeight="1">
      <c r="A652" s="11" t="s">
        <v>1128</v>
      </c>
      <c r="B652" s="1" t="s">
        <v>358</v>
      </c>
      <c r="C652" s="7">
        <v>70000000</v>
      </c>
      <c r="D652" s="34">
        <f t="shared" si="149"/>
        <v>49000000</v>
      </c>
      <c r="E652" s="44">
        <f t="shared" si="155"/>
        <v>-21000000</v>
      </c>
      <c r="F652" s="21"/>
    </row>
    <row r="653" spans="1:6" ht="17.850000000000001" customHeight="1">
      <c r="A653" s="11" t="s">
        <v>1129</v>
      </c>
      <c r="B653" s="1" t="s">
        <v>359</v>
      </c>
      <c r="C653" s="7">
        <v>147469404</v>
      </c>
      <c r="D653" s="34">
        <f t="shared" si="149"/>
        <v>103228582.80000001</v>
      </c>
      <c r="E653" s="44">
        <f t="shared" si="155"/>
        <v>-44240821.199999988</v>
      </c>
      <c r="F653" s="21"/>
    </row>
    <row r="654" spans="1:6" ht="17.850000000000001" customHeight="1">
      <c r="A654" s="11" t="s">
        <v>1473</v>
      </c>
      <c r="B654" s="1" t="s">
        <v>360</v>
      </c>
      <c r="C654" s="7">
        <v>200000000</v>
      </c>
      <c r="D654" s="34">
        <f t="shared" si="149"/>
        <v>140000000</v>
      </c>
      <c r="E654" s="44">
        <f t="shared" si="155"/>
        <v>-60000000</v>
      </c>
      <c r="F654" s="21"/>
    </row>
    <row r="655" spans="1:6" ht="17.850000000000001" customHeight="1">
      <c r="A655" s="11" t="s">
        <v>1474</v>
      </c>
      <c r="B655" s="1" t="s">
        <v>361</v>
      </c>
      <c r="C655" s="7">
        <v>50000000</v>
      </c>
      <c r="D655" s="34">
        <f t="shared" si="149"/>
        <v>35000000</v>
      </c>
      <c r="E655" s="44">
        <f t="shared" si="155"/>
        <v>-15000000</v>
      </c>
      <c r="F655" s="21"/>
    </row>
    <row r="656" spans="1:6" ht="17.850000000000001" customHeight="1">
      <c r="A656" s="11"/>
      <c r="B656" s="14" t="s">
        <v>1542</v>
      </c>
      <c r="C656" s="2">
        <f>SUM(C651:C655)</f>
        <v>467469404</v>
      </c>
      <c r="D656" s="36">
        <f t="shared" ref="D656" si="156">SUM(D651:D655)</f>
        <v>327228582.80000001</v>
      </c>
      <c r="E656" s="45">
        <f t="shared" si="155"/>
        <v>-140240821.19999999</v>
      </c>
      <c r="F656" s="21"/>
    </row>
    <row r="657" spans="1:6" ht="17.850000000000001" customHeight="1">
      <c r="A657" s="5" t="s">
        <v>1130</v>
      </c>
      <c r="B657" s="1"/>
      <c r="C657" s="2"/>
      <c r="D657" s="34"/>
      <c r="E657" s="17"/>
      <c r="F657" s="21"/>
    </row>
    <row r="658" spans="1:6" ht="17.850000000000001" customHeight="1">
      <c r="A658" s="11" t="s">
        <v>1131</v>
      </c>
      <c r="B658" s="1" t="s">
        <v>362</v>
      </c>
      <c r="C658" s="7">
        <v>133100000</v>
      </c>
      <c r="D658" s="34">
        <f t="shared" si="149"/>
        <v>93170000</v>
      </c>
      <c r="E658" s="44">
        <f t="shared" si="155"/>
        <v>-39930000</v>
      </c>
      <c r="F658" s="21"/>
    </row>
    <row r="659" spans="1:6" ht="17.850000000000001" customHeight="1">
      <c r="A659" s="11" t="s">
        <v>1132</v>
      </c>
      <c r="B659" s="1" t="s">
        <v>294</v>
      </c>
      <c r="C659" s="7">
        <v>39930000</v>
      </c>
      <c r="D659" s="34">
        <f t="shared" si="149"/>
        <v>27951000</v>
      </c>
      <c r="E659" s="44">
        <f t="shared" si="155"/>
        <v>-11979000</v>
      </c>
      <c r="F659" s="21"/>
    </row>
    <row r="660" spans="1:6" ht="17.850000000000001" customHeight="1">
      <c r="A660" s="11" t="s">
        <v>1133</v>
      </c>
      <c r="B660" s="3" t="s">
        <v>363</v>
      </c>
      <c r="C660" s="7">
        <v>0</v>
      </c>
      <c r="D660" s="34">
        <f t="shared" ref="D660:D722" si="157">SUM(C660)-30%*(C660)</f>
        <v>0</v>
      </c>
      <c r="E660" s="44">
        <f t="shared" si="155"/>
        <v>0</v>
      </c>
      <c r="F660" s="21"/>
    </row>
    <row r="661" spans="1:6" ht="17.850000000000001" customHeight="1">
      <c r="A661" s="11" t="s">
        <v>1134</v>
      </c>
      <c r="B661" s="3" t="s">
        <v>364</v>
      </c>
      <c r="C661" s="7">
        <v>0</v>
      </c>
      <c r="D661" s="34">
        <f t="shared" si="157"/>
        <v>0</v>
      </c>
      <c r="E661" s="44">
        <f t="shared" si="155"/>
        <v>0</v>
      </c>
      <c r="F661" s="21"/>
    </row>
    <row r="662" spans="1:6" ht="17.850000000000001" customHeight="1">
      <c r="A662" s="11"/>
      <c r="B662" s="14" t="s">
        <v>1543</v>
      </c>
      <c r="C662" s="2">
        <f>SUM(C658:C661)</f>
        <v>173030000</v>
      </c>
      <c r="D662" s="36">
        <f t="shared" ref="D662" si="158">SUM(D658:D661)</f>
        <v>121121000</v>
      </c>
      <c r="E662" s="45">
        <f t="shared" si="155"/>
        <v>-51909000</v>
      </c>
      <c r="F662" s="21"/>
    </row>
    <row r="663" spans="1:6" ht="17.850000000000001" customHeight="1">
      <c r="A663" s="5" t="s">
        <v>1135</v>
      </c>
      <c r="B663" s="1"/>
      <c r="C663" s="2"/>
      <c r="D663" s="34"/>
      <c r="E663" s="17"/>
      <c r="F663" s="21"/>
    </row>
    <row r="664" spans="1:6" ht="17.850000000000001" customHeight="1">
      <c r="A664" s="11" t="s">
        <v>1136</v>
      </c>
      <c r="B664" s="1" t="s">
        <v>365</v>
      </c>
      <c r="C664" s="16">
        <v>1350000000</v>
      </c>
      <c r="D664" s="35">
        <v>4500000000</v>
      </c>
      <c r="E664" s="44">
        <v>3150000000</v>
      </c>
      <c r="F664" s="21"/>
    </row>
    <row r="665" spans="1:6" ht="17.850000000000001" customHeight="1">
      <c r="A665" s="11" t="s">
        <v>1137</v>
      </c>
      <c r="B665" s="1" t="s">
        <v>366</v>
      </c>
      <c r="C665" s="16">
        <v>300000000</v>
      </c>
      <c r="D665" s="35">
        <f t="shared" si="157"/>
        <v>210000000</v>
      </c>
      <c r="E665" s="44">
        <v>-90000000</v>
      </c>
      <c r="F665" s="21"/>
    </row>
    <row r="666" spans="1:6" ht="17.850000000000001" customHeight="1">
      <c r="A666" s="11" t="s">
        <v>1138</v>
      </c>
      <c r="B666" s="3" t="s">
        <v>367</v>
      </c>
      <c r="C666" s="16">
        <v>700000000</v>
      </c>
      <c r="D666" s="35">
        <f>C666-E666</f>
        <v>1100000000</v>
      </c>
      <c r="E666" s="44">
        <v>-400000000</v>
      </c>
      <c r="F666" s="21"/>
    </row>
    <row r="667" spans="1:6" ht="17.850000000000001" customHeight="1">
      <c r="A667" s="11" t="s">
        <v>1139</v>
      </c>
      <c r="B667" s="3" t="s">
        <v>368</v>
      </c>
      <c r="C667" s="2">
        <v>390000000</v>
      </c>
      <c r="D667" s="34">
        <f t="shared" si="157"/>
        <v>273000000</v>
      </c>
      <c r="E667" s="44">
        <f t="shared" si="155"/>
        <v>-117000000</v>
      </c>
      <c r="F667" s="21"/>
    </row>
    <row r="668" spans="1:6" ht="17.850000000000001" customHeight="1">
      <c r="A668" s="11" t="s">
        <v>1140</v>
      </c>
      <c r="B668" s="3" t="s">
        <v>369</v>
      </c>
      <c r="C668" s="2">
        <v>0</v>
      </c>
      <c r="D668" s="34">
        <f t="shared" si="157"/>
        <v>0</v>
      </c>
      <c r="E668" s="44">
        <f t="shared" si="155"/>
        <v>0</v>
      </c>
      <c r="F668" s="21"/>
    </row>
    <row r="669" spans="1:6" ht="17.850000000000001" customHeight="1">
      <c r="A669" s="11" t="s">
        <v>1141</v>
      </c>
      <c r="B669" s="3" t="s">
        <v>370</v>
      </c>
      <c r="C669" s="2">
        <v>0</v>
      </c>
      <c r="D669" s="34">
        <f t="shared" si="157"/>
        <v>0</v>
      </c>
      <c r="E669" s="44">
        <f t="shared" si="155"/>
        <v>0</v>
      </c>
      <c r="F669" s="21"/>
    </row>
    <row r="670" spans="1:6" ht="17.850000000000001" customHeight="1">
      <c r="A670" s="11" t="s">
        <v>1142</v>
      </c>
      <c r="B670" s="3" t="s">
        <v>371</v>
      </c>
      <c r="C670" s="2">
        <v>51000000</v>
      </c>
      <c r="D670" s="34">
        <f t="shared" si="157"/>
        <v>35700000</v>
      </c>
      <c r="E670" s="44">
        <f t="shared" si="155"/>
        <v>-15300000</v>
      </c>
      <c r="F670" s="21"/>
    </row>
    <row r="671" spans="1:6" ht="17.850000000000001" customHeight="1">
      <c r="A671" s="11" t="s">
        <v>1143</v>
      </c>
      <c r="B671" s="3" t="s">
        <v>372</v>
      </c>
      <c r="C671" s="2">
        <v>500000000</v>
      </c>
      <c r="D671" s="34">
        <f t="shared" si="157"/>
        <v>350000000</v>
      </c>
      <c r="E671" s="44">
        <f t="shared" si="155"/>
        <v>-150000000</v>
      </c>
      <c r="F671" s="21"/>
    </row>
    <row r="672" spans="1:6" ht="17.850000000000001" customHeight="1">
      <c r="A672" s="11" t="s">
        <v>1144</v>
      </c>
      <c r="B672" s="30" t="s">
        <v>373</v>
      </c>
      <c r="C672" s="2">
        <v>0</v>
      </c>
      <c r="D672" s="34">
        <f t="shared" si="157"/>
        <v>0</v>
      </c>
      <c r="E672" s="44">
        <f t="shared" si="155"/>
        <v>0</v>
      </c>
      <c r="F672" s="21"/>
    </row>
    <row r="673" spans="1:6" ht="17.850000000000001" customHeight="1">
      <c r="A673" s="11" t="s">
        <v>1899</v>
      </c>
      <c r="B673" s="30" t="s">
        <v>1900</v>
      </c>
      <c r="C673" s="2">
        <v>0</v>
      </c>
      <c r="D673" s="34">
        <v>7000000000</v>
      </c>
      <c r="E673" s="44">
        <f t="shared" ref="E673" si="159">SUM(D673-C673)</f>
        <v>7000000000</v>
      </c>
      <c r="F673" s="21"/>
    </row>
    <row r="674" spans="1:6" ht="17.850000000000001" customHeight="1">
      <c r="A674" s="11"/>
      <c r="B674" s="14" t="s">
        <v>1544</v>
      </c>
      <c r="C674" s="2">
        <f>SUM(C664:C673)</f>
        <v>3291000000</v>
      </c>
      <c r="D674" s="2">
        <f>SUM(D664:D673)</f>
        <v>13468700000</v>
      </c>
      <c r="E674" s="36">
        <v>10177700000</v>
      </c>
      <c r="F674" s="21"/>
    </row>
    <row r="675" spans="1:6" ht="17.850000000000001" customHeight="1">
      <c r="A675" s="5" t="s">
        <v>1145</v>
      </c>
      <c r="B675" s="1"/>
      <c r="C675" s="2"/>
      <c r="D675" s="34"/>
      <c r="E675" s="17"/>
      <c r="F675" s="21"/>
    </row>
    <row r="676" spans="1:6" ht="17.850000000000001" customHeight="1">
      <c r="A676" s="11" t="s">
        <v>1146</v>
      </c>
      <c r="B676" s="1" t="s">
        <v>374</v>
      </c>
      <c r="C676" s="7">
        <v>74000000</v>
      </c>
      <c r="D676" s="34">
        <f t="shared" si="157"/>
        <v>51800000</v>
      </c>
      <c r="E676" s="44">
        <f t="shared" ref="E676:E738" si="160">SUM(D676-C676)</f>
        <v>-22200000</v>
      </c>
      <c r="F676" s="21"/>
    </row>
    <row r="677" spans="1:6" ht="17.850000000000001" customHeight="1">
      <c r="A677" s="11" t="s">
        <v>1147</v>
      </c>
      <c r="B677" s="1" t="s">
        <v>375</v>
      </c>
      <c r="C677" s="7">
        <v>50000000</v>
      </c>
      <c r="D677" s="34">
        <f t="shared" si="157"/>
        <v>35000000</v>
      </c>
      <c r="E677" s="44">
        <f t="shared" si="160"/>
        <v>-15000000</v>
      </c>
      <c r="F677" s="21"/>
    </row>
    <row r="678" spans="1:6" ht="17.850000000000001" customHeight="1">
      <c r="A678" s="11"/>
      <c r="B678" s="14" t="s">
        <v>1545</v>
      </c>
      <c r="C678" s="2">
        <f>SUM(C676:C677)</f>
        <v>124000000</v>
      </c>
      <c r="D678" s="36">
        <f t="shared" ref="D678" si="161">SUM(D676:D677)</f>
        <v>86800000</v>
      </c>
      <c r="E678" s="45">
        <f t="shared" si="160"/>
        <v>-37200000</v>
      </c>
      <c r="F678" s="21"/>
    </row>
    <row r="679" spans="1:6" ht="17.850000000000001" customHeight="1">
      <c r="A679" s="5" t="s">
        <v>1148</v>
      </c>
      <c r="B679" s="1"/>
      <c r="C679" s="2"/>
      <c r="D679" s="34"/>
      <c r="E679" s="17"/>
      <c r="F679" s="21"/>
    </row>
    <row r="680" spans="1:6" ht="17.850000000000001" customHeight="1">
      <c r="A680" s="11" t="s">
        <v>1149</v>
      </c>
      <c r="B680" s="1" t="s">
        <v>376</v>
      </c>
      <c r="C680" s="7">
        <v>35000000</v>
      </c>
      <c r="D680" s="34">
        <f t="shared" si="157"/>
        <v>24500000</v>
      </c>
      <c r="E680" s="44">
        <f t="shared" si="160"/>
        <v>-10500000</v>
      </c>
      <c r="F680" s="21"/>
    </row>
    <row r="681" spans="1:6" ht="17.850000000000001" customHeight="1">
      <c r="A681" s="11" t="s">
        <v>1150</v>
      </c>
      <c r="B681" s="1" t="s">
        <v>377</v>
      </c>
      <c r="C681" s="7">
        <v>3000000</v>
      </c>
      <c r="D681" s="34">
        <f t="shared" si="157"/>
        <v>2100000</v>
      </c>
      <c r="E681" s="44">
        <f t="shared" si="160"/>
        <v>-900000</v>
      </c>
      <c r="F681" s="21"/>
    </row>
    <row r="682" spans="1:6" ht="17.850000000000001" customHeight="1">
      <c r="A682" s="11" t="s">
        <v>1151</v>
      </c>
      <c r="B682" s="1" t="s">
        <v>378</v>
      </c>
      <c r="C682" s="7">
        <v>2000000</v>
      </c>
      <c r="D682" s="34">
        <f t="shared" si="157"/>
        <v>1400000</v>
      </c>
      <c r="E682" s="44">
        <f t="shared" si="160"/>
        <v>-600000</v>
      </c>
      <c r="F682" s="21"/>
    </row>
    <row r="683" spans="1:6" ht="17.850000000000001" customHeight="1">
      <c r="A683" s="11" t="s">
        <v>1152</v>
      </c>
      <c r="B683" s="1" t="s">
        <v>379</v>
      </c>
      <c r="C683" s="7">
        <v>10000000</v>
      </c>
      <c r="D683" s="34">
        <f t="shared" si="157"/>
        <v>7000000</v>
      </c>
      <c r="E683" s="44">
        <f t="shared" si="160"/>
        <v>-3000000</v>
      </c>
      <c r="F683" s="21"/>
    </row>
    <row r="684" spans="1:6" ht="17.850000000000001" customHeight="1">
      <c r="A684" s="11"/>
      <c r="B684" s="14" t="s">
        <v>1546</v>
      </c>
      <c r="C684" s="2">
        <f>SUM(C680:C683)</f>
        <v>50000000</v>
      </c>
      <c r="D684" s="36">
        <f t="shared" ref="D684" si="162">SUM(D680:D683)</f>
        <v>35000000</v>
      </c>
      <c r="E684" s="45">
        <f t="shared" si="160"/>
        <v>-15000000</v>
      </c>
      <c r="F684" s="21"/>
    </row>
    <row r="685" spans="1:6" ht="17.850000000000001" customHeight="1">
      <c r="A685" s="5" t="s">
        <v>1153</v>
      </c>
      <c r="B685" s="1"/>
      <c r="C685" s="2"/>
      <c r="D685" s="34"/>
      <c r="E685" s="17"/>
      <c r="F685" s="21"/>
    </row>
    <row r="686" spans="1:6" ht="17.850000000000001" customHeight="1">
      <c r="A686" s="11" t="s">
        <v>1154</v>
      </c>
      <c r="B686" s="1" t="s">
        <v>380</v>
      </c>
      <c r="C686" s="7">
        <v>35000000</v>
      </c>
      <c r="D686" s="34">
        <f t="shared" si="157"/>
        <v>24500000</v>
      </c>
      <c r="E686" s="44">
        <f t="shared" si="160"/>
        <v>-10500000</v>
      </c>
      <c r="F686" s="21"/>
    </row>
    <row r="687" spans="1:6" ht="17.850000000000001" customHeight="1">
      <c r="A687" s="11" t="s">
        <v>1155</v>
      </c>
      <c r="B687" s="1" t="s">
        <v>381</v>
      </c>
      <c r="C687" s="7">
        <v>20000000</v>
      </c>
      <c r="D687" s="34">
        <f t="shared" si="157"/>
        <v>14000000</v>
      </c>
      <c r="E687" s="44">
        <f t="shared" si="160"/>
        <v>-6000000</v>
      </c>
      <c r="F687" s="21"/>
    </row>
    <row r="688" spans="1:6" ht="17.850000000000001" customHeight="1">
      <c r="A688" s="11" t="s">
        <v>1156</v>
      </c>
      <c r="B688" s="1" t="s">
        <v>382</v>
      </c>
      <c r="C688" s="7">
        <v>10000000</v>
      </c>
      <c r="D688" s="34">
        <f t="shared" si="157"/>
        <v>7000000</v>
      </c>
      <c r="E688" s="44">
        <f t="shared" si="160"/>
        <v>-3000000</v>
      </c>
      <c r="F688" s="21"/>
    </row>
    <row r="689" spans="1:6" ht="17.850000000000001" customHeight="1">
      <c r="A689" s="11" t="s">
        <v>1157</v>
      </c>
      <c r="B689" s="1" t="s">
        <v>383</v>
      </c>
      <c r="C689" s="7">
        <v>5000000</v>
      </c>
      <c r="D689" s="34">
        <f t="shared" si="157"/>
        <v>3500000</v>
      </c>
      <c r="E689" s="44">
        <f t="shared" si="160"/>
        <v>-1500000</v>
      </c>
      <c r="F689" s="21"/>
    </row>
    <row r="690" spans="1:6" ht="17.850000000000001" customHeight="1">
      <c r="A690" s="11" t="s">
        <v>1158</v>
      </c>
      <c r="B690" s="1" t="s">
        <v>384</v>
      </c>
      <c r="C690" s="7">
        <v>2000000</v>
      </c>
      <c r="D690" s="34">
        <f t="shared" si="157"/>
        <v>1400000</v>
      </c>
      <c r="E690" s="44">
        <f t="shared" si="160"/>
        <v>-600000</v>
      </c>
      <c r="F690" s="21"/>
    </row>
    <row r="691" spans="1:6" ht="17.850000000000001" customHeight="1">
      <c r="A691" s="11" t="s">
        <v>1159</v>
      </c>
      <c r="B691" s="1" t="s">
        <v>385</v>
      </c>
      <c r="C691" s="7">
        <v>84626685</v>
      </c>
      <c r="D691" s="34">
        <f t="shared" si="157"/>
        <v>59238679.5</v>
      </c>
      <c r="E691" s="44">
        <f t="shared" si="160"/>
        <v>-25388005.5</v>
      </c>
      <c r="F691" s="21"/>
    </row>
    <row r="692" spans="1:6" ht="17.850000000000001" customHeight="1">
      <c r="A692" s="11" t="s">
        <v>1160</v>
      </c>
      <c r="B692" s="1" t="s">
        <v>386</v>
      </c>
      <c r="C692" s="7">
        <v>10000000</v>
      </c>
      <c r="D692" s="34">
        <f t="shared" si="157"/>
        <v>7000000</v>
      </c>
      <c r="E692" s="44">
        <f t="shared" si="160"/>
        <v>-3000000</v>
      </c>
      <c r="F692" s="21"/>
    </row>
    <row r="693" spans="1:6" ht="17.850000000000001" customHeight="1">
      <c r="A693" s="11"/>
      <c r="B693" s="14" t="s">
        <v>1547</v>
      </c>
      <c r="C693" s="2">
        <f>SUM(C686:C692)</f>
        <v>166626685</v>
      </c>
      <c r="D693" s="36">
        <f t="shared" ref="D693" si="163">SUM(D686:D692)</f>
        <v>116638679.5</v>
      </c>
      <c r="E693" s="45">
        <f t="shared" si="160"/>
        <v>-49988005.5</v>
      </c>
      <c r="F693" s="21"/>
    </row>
    <row r="694" spans="1:6" ht="17.850000000000001" customHeight="1">
      <c r="A694" s="5" t="s">
        <v>1161</v>
      </c>
      <c r="B694" s="1"/>
      <c r="C694" s="2"/>
      <c r="D694" s="34"/>
      <c r="E694" s="17"/>
      <c r="F694" s="21"/>
    </row>
    <row r="695" spans="1:6" ht="17.850000000000001" customHeight="1">
      <c r="A695" s="11" t="s">
        <v>1162</v>
      </c>
      <c r="B695" s="1" t="s">
        <v>387</v>
      </c>
      <c r="C695" s="7">
        <v>66393552</v>
      </c>
      <c r="D695" s="34">
        <f t="shared" si="157"/>
        <v>46475486.400000006</v>
      </c>
      <c r="E695" s="44">
        <f t="shared" si="160"/>
        <v>-19918065.599999994</v>
      </c>
      <c r="F695" s="21"/>
    </row>
    <row r="696" spans="1:6" ht="17.850000000000001" customHeight="1">
      <c r="A696" s="11" t="s">
        <v>1163</v>
      </c>
      <c r="B696" s="1" t="s">
        <v>388</v>
      </c>
      <c r="C696" s="7">
        <v>66393552</v>
      </c>
      <c r="D696" s="34">
        <f t="shared" si="157"/>
        <v>46475486.400000006</v>
      </c>
      <c r="E696" s="44">
        <f t="shared" si="160"/>
        <v>-19918065.599999994</v>
      </c>
      <c r="F696" s="21"/>
    </row>
    <row r="697" spans="1:6" ht="17.850000000000001" customHeight="1">
      <c r="A697" s="11" t="s">
        <v>1164</v>
      </c>
      <c r="B697" s="1" t="s">
        <v>389</v>
      </c>
      <c r="C697" s="7">
        <v>66393552</v>
      </c>
      <c r="D697" s="34">
        <f t="shared" si="157"/>
        <v>46475486.400000006</v>
      </c>
      <c r="E697" s="44">
        <f t="shared" si="160"/>
        <v>-19918065.599999994</v>
      </c>
      <c r="F697" s="21"/>
    </row>
    <row r="698" spans="1:6" ht="17.850000000000001" customHeight="1">
      <c r="A698" s="11" t="s">
        <v>1165</v>
      </c>
      <c r="B698" s="1" t="s">
        <v>390</v>
      </c>
      <c r="C698" s="7">
        <v>66393552</v>
      </c>
      <c r="D698" s="34">
        <f t="shared" si="157"/>
        <v>46475486.400000006</v>
      </c>
      <c r="E698" s="44">
        <f t="shared" si="160"/>
        <v>-19918065.599999994</v>
      </c>
      <c r="F698" s="21"/>
    </row>
    <row r="699" spans="1:6" ht="17.850000000000001" customHeight="1">
      <c r="A699" s="11" t="s">
        <v>1166</v>
      </c>
      <c r="B699" s="1" t="s">
        <v>391</v>
      </c>
      <c r="C699" s="7">
        <v>22463910</v>
      </c>
      <c r="D699" s="34">
        <f t="shared" si="157"/>
        <v>15724737</v>
      </c>
      <c r="E699" s="44">
        <f t="shared" si="160"/>
        <v>-6739173</v>
      </c>
      <c r="F699" s="21"/>
    </row>
    <row r="700" spans="1:6" ht="17.850000000000001" customHeight="1">
      <c r="A700" s="11" t="s">
        <v>1167</v>
      </c>
      <c r="B700" s="1" t="s">
        <v>392</v>
      </c>
      <c r="C700" s="7">
        <v>0</v>
      </c>
      <c r="D700" s="34">
        <f t="shared" si="157"/>
        <v>0</v>
      </c>
      <c r="E700" s="44">
        <f t="shared" si="160"/>
        <v>0</v>
      </c>
      <c r="F700" s="21"/>
    </row>
    <row r="701" spans="1:6" ht="17.850000000000001" customHeight="1">
      <c r="A701" s="11" t="s">
        <v>1168</v>
      </c>
      <c r="B701" s="1" t="s">
        <v>393</v>
      </c>
      <c r="C701" s="7">
        <v>24980814</v>
      </c>
      <c r="D701" s="34">
        <f t="shared" si="157"/>
        <v>17486569.800000001</v>
      </c>
      <c r="E701" s="44">
        <f t="shared" si="160"/>
        <v>-7494244.1999999993</v>
      </c>
      <c r="F701" s="21"/>
    </row>
    <row r="702" spans="1:6" ht="17.850000000000001" customHeight="1">
      <c r="A702" s="11" t="s">
        <v>1169</v>
      </c>
      <c r="B702" s="1" t="s">
        <v>394</v>
      </c>
      <c r="C702" s="7">
        <v>289261304</v>
      </c>
      <c r="D702" s="34">
        <f t="shared" si="157"/>
        <v>202482912.80000001</v>
      </c>
      <c r="E702" s="44">
        <f t="shared" si="160"/>
        <v>-86778391.199999988</v>
      </c>
      <c r="F702" s="21"/>
    </row>
    <row r="703" spans="1:6" ht="17.850000000000001" customHeight="1">
      <c r="A703" s="11" t="s">
        <v>1170</v>
      </c>
      <c r="B703" s="1" t="s">
        <v>395</v>
      </c>
      <c r="C703" s="7">
        <v>289863583</v>
      </c>
      <c r="D703" s="34">
        <f t="shared" si="157"/>
        <v>202904508.10000002</v>
      </c>
      <c r="E703" s="44">
        <f t="shared" si="160"/>
        <v>-86959074.899999976</v>
      </c>
      <c r="F703" s="21"/>
    </row>
    <row r="704" spans="1:6" ht="17.850000000000001" customHeight="1">
      <c r="A704" s="11" t="s">
        <v>1171</v>
      </c>
      <c r="B704" s="1" t="s">
        <v>396</v>
      </c>
      <c r="C704" s="7">
        <v>40796438</v>
      </c>
      <c r="D704" s="34">
        <f t="shared" si="157"/>
        <v>28557506.600000001</v>
      </c>
      <c r="E704" s="44">
        <f t="shared" si="160"/>
        <v>-12238931.399999999</v>
      </c>
      <c r="F704" s="21"/>
    </row>
    <row r="705" spans="1:6" ht="17.850000000000001" customHeight="1">
      <c r="A705" s="11" t="s">
        <v>1172</v>
      </c>
      <c r="B705" s="1" t="s">
        <v>397</v>
      </c>
      <c r="C705" s="7">
        <v>72203515</v>
      </c>
      <c r="D705" s="34">
        <f t="shared" si="157"/>
        <v>50542460.5</v>
      </c>
      <c r="E705" s="44">
        <f t="shared" si="160"/>
        <v>-21661054.5</v>
      </c>
      <c r="F705" s="21"/>
    </row>
    <row r="706" spans="1:6" ht="17.850000000000001" customHeight="1">
      <c r="A706" s="11" t="s">
        <v>1173</v>
      </c>
      <c r="B706" s="1" t="s">
        <v>398</v>
      </c>
      <c r="C706" s="7">
        <v>20001982</v>
      </c>
      <c r="D706" s="34">
        <f t="shared" si="157"/>
        <v>14001387.4</v>
      </c>
      <c r="E706" s="44">
        <f t="shared" si="160"/>
        <v>-6000594.5999999996</v>
      </c>
      <c r="F706" s="21"/>
    </row>
    <row r="707" spans="1:6" ht="17.850000000000001" customHeight="1">
      <c r="A707" s="11" t="s">
        <v>1174</v>
      </c>
      <c r="B707" s="1" t="s">
        <v>399</v>
      </c>
      <c r="C707" s="7">
        <v>46158719</v>
      </c>
      <c r="D707" s="34">
        <f t="shared" si="157"/>
        <v>32311103.300000001</v>
      </c>
      <c r="E707" s="44">
        <f t="shared" si="160"/>
        <v>-13847615.699999999</v>
      </c>
      <c r="F707" s="21"/>
    </row>
    <row r="708" spans="1:6" ht="17.850000000000001" customHeight="1">
      <c r="A708" s="11" t="s">
        <v>1175</v>
      </c>
      <c r="B708" s="1" t="s">
        <v>400</v>
      </c>
      <c r="C708" s="7">
        <v>30003167</v>
      </c>
      <c r="D708" s="34">
        <f t="shared" si="157"/>
        <v>21002216.899999999</v>
      </c>
      <c r="E708" s="44">
        <f t="shared" si="160"/>
        <v>-9000950.1000000015</v>
      </c>
      <c r="F708" s="21"/>
    </row>
    <row r="709" spans="1:6" ht="17.850000000000001" customHeight="1">
      <c r="A709" s="11" t="s">
        <v>1176</v>
      </c>
      <c r="B709" s="1" t="s">
        <v>401</v>
      </c>
      <c r="C709" s="7">
        <v>40950000</v>
      </c>
      <c r="D709" s="34">
        <f t="shared" si="157"/>
        <v>28665000</v>
      </c>
      <c r="E709" s="44">
        <f t="shared" si="160"/>
        <v>-12285000</v>
      </c>
      <c r="F709" s="21"/>
    </row>
    <row r="710" spans="1:6" ht="17.850000000000001" customHeight="1">
      <c r="A710" s="11" t="s">
        <v>1177</v>
      </c>
      <c r="B710" s="1" t="s">
        <v>402</v>
      </c>
      <c r="C710" s="7">
        <v>117477259</v>
      </c>
      <c r="D710" s="34">
        <f t="shared" si="157"/>
        <v>82234081.300000012</v>
      </c>
      <c r="E710" s="44">
        <f t="shared" si="160"/>
        <v>-35243177.699999988</v>
      </c>
      <c r="F710" s="21"/>
    </row>
    <row r="711" spans="1:6" ht="17.850000000000001" customHeight="1">
      <c r="A711" s="11" t="s">
        <v>1178</v>
      </c>
      <c r="B711" s="1" t="s">
        <v>403</v>
      </c>
      <c r="C711" s="7">
        <v>62015550</v>
      </c>
      <c r="D711" s="34">
        <f t="shared" si="157"/>
        <v>43410885</v>
      </c>
      <c r="E711" s="44">
        <f t="shared" si="160"/>
        <v>-18604665</v>
      </c>
      <c r="F711" s="21"/>
    </row>
    <row r="712" spans="1:6" ht="17.850000000000001" customHeight="1">
      <c r="A712" s="11" t="s">
        <v>1179</v>
      </c>
      <c r="B712" s="1" t="s">
        <v>404</v>
      </c>
      <c r="C712" s="7">
        <v>325600000</v>
      </c>
      <c r="D712" s="34">
        <f t="shared" si="157"/>
        <v>227920000</v>
      </c>
      <c r="E712" s="44">
        <f t="shared" si="160"/>
        <v>-97680000</v>
      </c>
      <c r="F712" s="21"/>
    </row>
    <row r="713" spans="1:6" ht="17.850000000000001" customHeight="1">
      <c r="A713" s="11" t="s">
        <v>1180</v>
      </c>
      <c r="B713" s="1" t="s">
        <v>405</v>
      </c>
      <c r="C713" s="7">
        <v>22585306</v>
      </c>
      <c r="D713" s="34">
        <f t="shared" si="157"/>
        <v>15809714.199999999</v>
      </c>
      <c r="E713" s="44">
        <f t="shared" si="160"/>
        <v>-6775591.8000000007</v>
      </c>
      <c r="F713" s="21"/>
    </row>
    <row r="714" spans="1:6" ht="17.850000000000001" customHeight="1">
      <c r="A714" s="11" t="s">
        <v>1181</v>
      </c>
      <c r="B714" s="1" t="s">
        <v>406</v>
      </c>
      <c r="C714" s="7">
        <v>25980000</v>
      </c>
      <c r="D714" s="34">
        <f t="shared" si="157"/>
        <v>18186000</v>
      </c>
      <c r="E714" s="44">
        <f t="shared" si="160"/>
        <v>-7794000</v>
      </c>
      <c r="F714" s="21"/>
    </row>
    <row r="715" spans="1:6" ht="17.850000000000001" customHeight="1">
      <c r="A715" s="11" t="s">
        <v>1182</v>
      </c>
      <c r="B715" s="1" t="s">
        <v>407</v>
      </c>
      <c r="C715" s="7">
        <v>55125000</v>
      </c>
      <c r="D715" s="34">
        <f t="shared" si="157"/>
        <v>38587500</v>
      </c>
      <c r="E715" s="44">
        <f t="shared" si="160"/>
        <v>-16537500</v>
      </c>
      <c r="F715" s="21"/>
    </row>
    <row r="716" spans="1:6" ht="17.850000000000001" customHeight="1">
      <c r="A716" s="11" t="s">
        <v>1183</v>
      </c>
      <c r="B716" s="1" t="s">
        <v>408</v>
      </c>
      <c r="C716" s="7">
        <v>57750000</v>
      </c>
      <c r="D716" s="34">
        <f t="shared" si="157"/>
        <v>40425000</v>
      </c>
      <c r="E716" s="44">
        <f t="shared" si="160"/>
        <v>-17325000</v>
      </c>
      <c r="F716" s="21"/>
    </row>
    <row r="717" spans="1:6" ht="17.850000000000001" customHeight="1">
      <c r="A717" s="11" t="s">
        <v>1184</v>
      </c>
      <c r="B717" s="1" t="s">
        <v>398</v>
      </c>
      <c r="C717" s="7">
        <v>0</v>
      </c>
      <c r="D717" s="34">
        <f t="shared" si="157"/>
        <v>0</v>
      </c>
      <c r="E717" s="44">
        <f t="shared" si="160"/>
        <v>0</v>
      </c>
      <c r="F717" s="21"/>
    </row>
    <row r="718" spans="1:6" ht="17.850000000000001" customHeight="1">
      <c r="A718" s="11"/>
      <c r="B718" s="14" t="s">
        <v>1548</v>
      </c>
      <c r="C718" s="2">
        <f>SUM(C695:C717)</f>
        <v>1808790755</v>
      </c>
      <c r="D718" s="36">
        <f>SUM(D695:D717)</f>
        <v>1266153528.5</v>
      </c>
      <c r="E718" s="45">
        <f t="shared" si="160"/>
        <v>-542637226.5</v>
      </c>
      <c r="F718" s="21"/>
    </row>
    <row r="719" spans="1:6" ht="17.850000000000001" customHeight="1">
      <c r="A719" s="5" t="s">
        <v>1480</v>
      </c>
      <c r="B719" s="1"/>
      <c r="C719" s="2"/>
      <c r="D719" s="34"/>
      <c r="E719" s="17"/>
      <c r="F719" s="21"/>
    </row>
    <row r="720" spans="1:6" ht="17.850000000000001" customHeight="1">
      <c r="A720" s="11" t="s">
        <v>1185</v>
      </c>
      <c r="B720" s="1" t="s">
        <v>409</v>
      </c>
      <c r="C720" s="7">
        <v>1000000000</v>
      </c>
      <c r="D720" s="34">
        <f t="shared" si="157"/>
        <v>700000000</v>
      </c>
      <c r="E720" s="44">
        <f t="shared" si="160"/>
        <v>-300000000</v>
      </c>
      <c r="F720" s="21"/>
    </row>
    <row r="721" spans="1:6" ht="17.850000000000001" customHeight="1">
      <c r="A721" s="11" t="s">
        <v>1186</v>
      </c>
      <c r="B721" s="1" t="s">
        <v>410</v>
      </c>
      <c r="C721" s="7">
        <v>0</v>
      </c>
      <c r="D721" s="34">
        <f t="shared" si="157"/>
        <v>0</v>
      </c>
      <c r="E721" s="44">
        <f t="shared" si="160"/>
        <v>0</v>
      </c>
      <c r="F721" s="21"/>
    </row>
    <row r="722" spans="1:6" ht="17.850000000000001" customHeight="1">
      <c r="A722" s="11" t="s">
        <v>1187</v>
      </c>
      <c r="B722" s="1" t="s">
        <v>411</v>
      </c>
      <c r="C722" s="7">
        <v>700000000</v>
      </c>
      <c r="D722" s="34">
        <f t="shared" si="157"/>
        <v>490000000</v>
      </c>
      <c r="E722" s="44">
        <f t="shared" si="160"/>
        <v>-210000000</v>
      </c>
      <c r="F722" s="21"/>
    </row>
    <row r="723" spans="1:6" ht="17.850000000000001" customHeight="1">
      <c r="A723" s="11" t="s">
        <v>1188</v>
      </c>
      <c r="B723" s="1" t="s">
        <v>412</v>
      </c>
      <c r="C723" s="8">
        <v>5466666667</v>
      </c>
      <c r="D723" s="35">
        <f>C723-E723</f>
        <v>3466666667</v>
      </c>
      <c r="E723" s="44">
        <v>2000000000</v>
      </c>
      <c r="F723" s="21"/>
    </row>
    <row r="724" spans="1:6" ht="17.850000000000001" customHeight="1">
      <c r="A724" s="11" t="s">
        <v>1189</v>
      </c>
      <c r="B724" s="1" t="s">
        <v>413</v>
      </c>
      <c r="C724" s="8">
        <v>6166666667</v>
      </c>
      <c r="D724" s="35">
        <f>C724-E724</f>
        <v>6166666667</v>
      </c>
      <c r="E724" s="44">
        <v>0</v>
      </c>
      <c r="F724" s="21"/>
    </row>
    <row r="725" spans="1:6" ht="17.850000000000001" customHeight="1">
      <c r="A725" s="11" t="s">
        <v>1190</v>
      </c>
      <c r="B725" s="1" t="s">
        <v>414</v>
      </c>
      <c r="C725" s="8">
        <v>300000000</v>
      </c>
      <c r="D725" s="35">
        <f t="shared" ref="D725:D788" si="164">SUM(C725)-30%*(C725)</f>
        <v>210000000</v>
      </c>
      <c r="E725" s="44">
        <f t="shared" si="160"/>
        <v>-90000000</v>
      </c>
      <c r="F725" s="21"/>
    </row>
    <row r="726" spans="1:6" ht="17.850000000000001" customHeight="1">
      <c r="A726" s="11" t="s">
        <v>1191</v>
      </c>
      <c r="B726" s="1" t="s">
        <v>415</v>
      </c>
      <c r="C726" s="8">
        <v>100000000</v>
      </c>
      <c r="D726" s="35">
        <f t="shared" si="164"/>
        <v>70000000</v>
      </c>
      <c r="E726" s="44">
        <f t="shared" si="160"/>
        <v>-30000000</v>
      </c>
      <c r="F726" s="21"/>
    </row>
    <row r="727" spans="1:6" ht="17.850000000000001" customHeight="1">
      <c r="A727" s="11" t="s">
        <v>1192</v>
      </c>
      <c r="B727" s="1" t="s">
        <v>416</v>
      </c>
      <c r="C727" s="8">
        <v>0</v>
      </c>
      <c r="D727" s="35">
        <f t="shared" si="164"/>
        <v>0</v>
      </c>
      <c r="E727" s="44">
        <f t="shared" si="160"/>
        <v>0</v>
      </c>
      <c r="F727" s="21"/>
    </row>
    <row r="728" spans="1:6" ht="17.850000000000001" customHeight="1">
      <c r="A728" s="11" t="s">
        <v>1193</v>
      </c>
      <c r="B728" s="1" t="s">
        <v>417</v>
      </c>
      <c r="C728" s="8">
        <v>5166666667</v>
      </c>
      <c r="D728" s="35">
        <f>C728-E728</f>
        <v>3166666667</v>
      </c>
      <c r="E728" s="44">
        <v>2000000000</v>
      </c>
      <c r="F728" s="21"/>
    </row>
    <row r="729" spans="1:6" ht="17.850000000000001" customHeight="1">
      <c r="A729" s="11" t="s">
        <v>1194</v>
      </c>
      <c r="B729" s="1" t="s">
        <v>418</v>
      </c>
      <c r="C729" s="8">
        <v>0</v>
      </c>
      <c r="D729" s="35">
        <f t="shared" si="164"/>
        <v>0</v>
      </c>
      <c r="E729" s="44">
        <f t="shared" si="160"/>
        <v>0</v>
      </c>
      <c r="F729" s="21"/>
    </row>
    <row r="730" spans="1:6" ht="17.850000000000001" customHeight="1">
      <c r="A730" s="11" t="s">
        <v>1195</v>
      </c>
      <c r="B730" s="1" t="s">
        <v>419</v>
      </c>
      <c r="C730" s="8">
        <v>0</v>
      </c>
      <c r="D730" s="35">
        <f t="shared" si="164"/>
        <v>0</v>
      </c>
      <c r="E730" s="44">
        <f t="shared" si="160"/>
        <v>0</v>
      </c>
      <c r="F730" s="21"/>
    </row>
    <row r="731" spans="1:6" ht="17.850000000000001" customHeight="1">
      <c r="A731" s="11" t="s">
        <v>1196</v>
      </c>
      <c r="B731" s="1" t="s">
        <v>420</v>
      </c>
      <c r="C731" s="8">
        <v>21500000000</v>
      </c>
      <c r="D731" s="35">
        <f>C731-E731</f>
        <v>16500000000</v>
      </c>
      <c r="E731" s="44">
        <v>5000000000</v>
      </c>
      <c r="F731" s="21"/>
    </row>
    <row r="732" spans="1:6" ht="17.850000000000001" customHeight="1">
      <c r="A732" s="11" t="s">
        <v>1197</v>
      </c>
      <c r="B732" s="1" t="s">
        <v>421</v>
      </c>
      <c r="C732" s="8">
        <v>0</v>
      </c>
      <c r="D732" s="35">
        <f t="shared" si="164"/>
        <v>0</v>
      </c>
      <c r="E732" s="44">
        <f t="shared" si="160"/>
        <v>0</v>
      </c>
      <c r="F732" s="21"/>
    </row>
    <row r="733" spans="1:6" ht="17.850000000000001" customHeight="1">
      <c r="A733" s="11" t="s">
        <v>1198</v>
      </c>
      <c r="B733" s="1" t="s">
        <v>422</v>
      </c>
      <c r="C733" s="8">
        <v>0</v>
      </c>
      <c r="D733" s="35">
        <f t="shared" si="164"/>
        <v>0</v>
      </c>
      <c r="E733" s="44">
        <f t="shared" si="160"/>
        <v>0</v>
      </c>
      <c r="F733" s="21"/>
    </row>
    <row r="734" spans="1:6" ht="17.850000000000001" customHeight="1">
      <c r="A734" s="11" t="s">
        <v>1199</v>
      </c>
      <c r="B734" s="1" t="s">
        <v>423</v>
      </c>
      <c r="C734" s="8">
        <v>0</v>
      </c>
      <c r="D734" s="35">
        <f t="shared" si="164"/>
        <v>0</v>
      </c>
      <c r="E734" s="44">
        <f t="shared" si="160"/>
        <v>0</v>
      </c>
      <c r="F734" s="21"/>
    </row>
    <row r="735" spans="1:6" ht="17.850000000000001" customHeight="1">
      <c r="A735" s="11" t="s">
        <v>1200</v>
      </c>
      <c r="B735" s="1" t="s">
        <v>424</v>
      </c>
      <c r="C735" s="8">
        <v>2000000000</v>
      </c>
      <c r="D735" s="35">
        <f>C735-E735</f>
        <v>1000000000</v>
      </c>
      <c r="E735" s="44">
        <v>1000000000</v>
      </c>
      <c r="F735" s="21"/>
    </row>
    <row r="736" spans="1:6" ht="17.850000000000001" customHeight="1">
      <c r="A736" s="11" t="s">
        <v>1201</v>
      </c>
      <c r="B736" s="1" t="s">
        <v>425</v>
      </c>
      <c r="C736" s="7">
        <v>0</v>
      </c>
      <c r="D736" s="34">
        <f t="shared" si="164"/>
        <v>0</v>
      </c>
      <c r="E736" s="44">
        <f t="shared" si="160"/>
        <v>0</v>
      </c>
      <c r="F736" s="21"/>
    </row>
    <row r="737" spans="1:6" ht="17.850000000000001" customHeight="1">
      <c r="A737" s="11" t="s">
        <v>1202</v>
      </c>
      <c r="B737" s="1" t="s">
        <v>426</v>
      </c>
      <c r="C737" s="7">
        <v>0</v>
      </c>
      <c r="D737" s="34">
        <f t="shared" si="164"/>
        <v>0</v>
      </c>
      <c r="E737" s="44">
        <f t="shared" si="160"/>
        <v>0</v>
      </c>
      <c r="F737" s="21"/>
    </row>
    <row r="738" spans="1:6" ht="17.850000000000001" customHeight="1">
      <c r="A738" s="11" t="s">
        <v>1203</v>
      </c>
      <c r="B738" s="1" t="s">
        <v>427</v>
      </c>
      <c r="C738" s="7">
        <v>0</v>
      </c>
      <c r="D738" s="34">
        <f t="shared" si="164"/>
        <v>0</v>
      </c>
      <c r="E738" s="44">
        <f t="shared" si="160"/>
        <v>0</v>
      </c>
      <c r="F738" s="21"/>
    </row>
    <row r="739" spans="1:6" ht="17.850000000000001" customHeight="1">
      <c r="A739" s="11" t="s">
        <v>1204</v>
      </c>
      <c r="B739" s="1" t="s">
        <v>429</v>
      </c>
      <c r="C739" s="7">
        <v>500000000</v>
      </c>
      <c r="D739" s="35">
        <f>C739-E739</f>
        <v>50000000</v>
      </c>
      <c r="E739" s="44">
        <v>450000000</v>
      </c>
      <c r="F739" s="21"/>
    </row>
    <row r="740" spans="1:6" ht="17.850000000000001" customHeight="1">
      <c r="A740" s="11" t="s">
        <v>1205</v>
      </c>
      <c r="B740" s="1" t="s">
        <v>434</v>
      </c>
      <c r="C740" s="7">
        <v>3935000</v>
      </c>
      <c r="D740" s="34">
        <f t="shared" si="164"/>
        <v>2754500</v>
      </c>
      <c r="E740" s="44">
        <f t="shared" ref="E740:E807" si="165">SUM(D740-C740)</f>
        <v>-1180500</v>
      </c>
      <c r="F740" s="21"/>
    </row>
    <row r="741" spans="1:6" ht="17.850000000000001" customHeight="1">
      <c r="A741" s="11" t="s">
        <v>1206</v>
      </c>
      <c r="B741" s="1" t="s">
        <v>435</v>
      </c>
      <c r="C741" s="7">
        <v>1015000</v>
      </c>
      <c r="D741" s="34">
        <f t="shared" si="164"/>
        <v>710500</v>
      </c>
      <c r="E741" s="44">
        <f t="shared" si="165"/>
        <v>-304500</v>
      </c>
      <c r="F741" s="21"/>
    </row>
    <row r="742" spans="1:6" ht="17.850000000000001" customHeight="1">
      <c r="A742" s="11" t="s">
        <v>1207</v>
      </c>
      <c r="B742" s="1" t="s">
        <v>436</v>
      </c>
      <c r="C742" s="7">
        <v>20000000</v>
      </c>
      <c r="D742" s="34">
        <f t="shared" si="164"/>
        <v>14000000</v>
      </c>
      <c r="E742" s="44">
        <f t="shared" si="165"/>
        <v>-6000000</v>
      </c>
      <c r="F742" s="21"/>
    </row>
    <row r="743" spans="1:6" ht="17.850000000000001" customHeight="1">
      <c r="A743" s="11" t="s">
        <v>1208</v>
      </c>
      <c r="B743" s="1" t="s">
        <v>437</v>
      </c>
      <c r="C743" s="7">
        <v>1200000</v>
      </c>
      <c r="D743" s="34">
        <f t="shared" si="164"/>
        <v>840000</v>
      </c>
      <c r="E743" s="44">
        <f t="shared" si="165"/>
        <v>-360000</v>
      </c>
      <c r="F743" s="21"/>
    </row>
    <row r="744" spans="1:6" ht="17.850000000000001" customHeight="1">
      <c r="A744" s="11" t="s">
        <v>1209</v>
      </c>
      <c r="B744" s="1" t="s">
        <v>438</v>
      </c>
      <c r="C744" s="7">
        <v>2900000</v>
      </c>
      <c r="D744" s="34">
        <f t="shared" si="164"/>
        <v>2030000</v>
      </c>
      <c r="E744" s="44">
        <f t="shared" si="165"/>
        <v>-870000</v>
      </c>
      <c r="F744" s="21"/>
    </row>
    <row r="745" spans="1:6" ht="17.850000000000001" customHeight="1">
      <c r="A745" s="11" t="s">
        <v>1210</v>
      </c>
      <c r="B745" s="1" t="s">
        <v>439</v>
      </c>
      <c r="C745" s="7">
        <v>3050000</v>
      </c>
      <c r="D745" s="34">
        <f t="shared" si="164"/>
        <v>2135000</v>
      </c>
      <c r="E745" s="44">
        <f t="shared" si="165"/>
        <v>-915000</v>
      </c>
      <c r="F745" s="21"/>
    </row>
    <row r="746" spans="1:6" ht="17.850000000000001" customHeight="1">
      <c r="A746" s="11" t="s">
        <v>1211</v>
      </c>
      <c r="B746" s="1" t="s">
        <v>440</v>
      </c>
      <c r="C746" s="7">
        <v>2400000</v>
      </c>
      <c r="D746" s="34">
        <f t="shared" si="164"/>
        <v>1680000</v>
      </c>
      <c r="E746" s="44">
        <f t="shared" si="165"/>
        <v>-720000</v>
      </c>
      <c r="F746" s="21"/>
    </row>
    <row r="747" spans="1:6" ht="17.850000000000001" customHeight="1">
      <c r="A747" s="11" t="s">
        <v>1212</v>
      </c>
      <c r="B747" s="1" t="s">
        <v>441</v>
      </c>
      <c r="C747" s="7">
        <v>17000000</v>
      </c>
      <c r="D747" s="34">
        <f t="shared" si="164"/>
        <v>11900000</v>
      </c>
      <c r="E747" s="44">
        <f t="shared" si="165"/>
        <v>-5100000</v>
      </c>
      <c r="F747" s="21"/>
    </row>
    <row r="748" spans="1:6" ht="17.850000000000001" customHeight="1">
      <c r="A748" s="11" t="s">
        <v>1213</v>
      </c>
      <c r="B748" s="1" t="s">
        <v>442</v>
      </c>
      <c r="C748" s="7">
        <v>3500000</v>
      </c>
      <c r="D748" s="34">
        <f t="shared" si="164"/>
        <v>2450000</v>
      </c>
      <c r="E748" s="44">
        <f t="shared" si="165"/>
        <v>-1050000</v>
      </c>
      <c r="F748" s="21"/>
    </row>
    <row r="749" spans="1:6" ht="17.850000000000001" customHeight="1">
      <c r="A749" s="11" t="s">
        <v>1475</v>
      </c>
      <c r="B749" s="1" t="s">
        <v>447</v>
      </c>
      <c r="C749" s="7">
        <v>0</v>
      </c>
      <c r="D749" s="34">
        <f t="shared" si="164"/>
        <v>0</v>
      </c>
      <c r="E749" s="44">
        <f t="shared" si="165"/>
        <v>0</v>
      </c>
      <c r="F749" s="21"/>
    </row>
    <row r="750" spans="1:6" ht="17.850000000000001" customHeight="1">
      <c r="A750" s="11" t="s">
        <v>1476</v>
      </c>
      <c r="B750" s="1" t="s">
        <v>448</v>
      </c>
      <c r="C750" s="7">
        <v>0</v>
      </c>
      <c r="D750" s="34">
        <f t="shared" si="164"/>
        <v>0</v>
      </c>
      <c r="E750" s="44">
        <f t="shared" si="165"/>
        <v>0</v>
      </c>
      <c r="F750" s="21"/>
    </row>
    <row r="751" spans="1:6" ht="17.850000000000001" customHeight="1">
      <c r="A751" s="11"/>
      <c r="B751" s="14" t="s">
        <v>1549</v>
      </c>
      <c r="C751" s="2">
        <f>SUM(C720:C750)</f>
        <v>42955000001</v>
      </c>
      <c r="D751" s="36">
        <f t="shared" ref="D751" si="166">SUM(D720:D750)</f>
        <v>31858500001</v>
      </c>
      <c r="E751" s="45">
        <f t="shared" si="165"/>
        <v>-11096500000</v>
      </c>
      <c r="F751" s="21"/>
    </row>
    <row r="752" spans="1:6" ht="17.850000000000001" customHeight="1">
      <c r="A752" s="5" t="s">
        <v>1481</v>
      </c>
      <c r="B752" s="1"/>
      <c r="C752" s="2"/>
      <c r="D752" s="34"/>
      <c r="E752" s="17"/>
      <c r="F752" s="21"/>
    </row>
    <row r="753" spans="1:6" ht="17.850000000000001" customHeight="1">
      <c r="A753" s="11" t="s">
        <v>1482</v>
      </c>
      <c r="B753" s="1" t="s">
        <v>0</v>
      </c>
      <c r="C753" s="8">
        <v>13587690053</v>
      </c>
      <c r="D753" s="35">
        <f>C753-E753</f>
        <v>3587690053</v>
      </c>
      <c r="E753" s="44">
        <v>10000000000</v>
      </c>
      <c r="F753" s="21"/>
    </row>
    <row r="754" spans="1:6" ht="17.850000000000001" customHeight="1">
      <c r="A754" s="11" t="s">
        <v>1483</v>
      </c>
      <c r="B754" s="1" t="s">
        <v>428</v>
      </c>
      <c r="C754" s="7">
        <v>50000000</v>
      </c>
      <c r="D754" s="34">
        <f t="shared" si="164"/>
        <v>35000000</v>
      </c>
      <c r="E754" s="44">
        <f t="shared" si="165"/>
        <v>-15000000</v>
      </c>
      <c r="F754" s="21"/>
    </row>
    <row r="755" spans="1:6" ht="17.850000000000001" customHeight="1">
      <c r="A755" s="11" t="s">
        <v>1484</v>
      </c>
      <c r="B755" s="1" t="s">
        <v>430</v>
      </c>
      <c r="C755" s="7">
        <v>80000000</v>
      </c>
      <c r="D755" s="34">
        <f t="shared" si="164"/>
        <v>56000000</v>
      </c>
      <c r="E755" s="44">
        <f t="shared" si="165"/>
        <v>-24000000</v>
      </c>
      <c r="F755" s="21"/>
    </row>
    <row r="756" spans="1:6" ht="17.850000000000001" customHeight="1">
      <c r="A756" s="11" t="s">
        <v>1485</v>
      </c>
      <c r="B756" s="1" t="s">
        <v>431</v>
      </c>
      <c r="C756" s="7">
        <v>2000000</v>
      </c>
      <c r="D756" s="34">
        <f t="shared" si="164"/>
        <v>1400000</v>
      </c>
      <c r="E756" s="44">
        <f t="shared" si="165"/>
        <v>-600000</v>
      </c>
      <c r="F756" s="21"/>
    </row>
    <row r="757" spans="1:6" ht="17.850000000000001" customHeight="1">
      <c r="A757" s="11" t="s">
        <v>1486</v>
      </c>
      <c r="B757" s="1" t="s">
        <v>432</v>
      </c>
      <c r="C757" s="7">
        <v>250000000</v>
      </c>
      <c r="D757" s="34">
        <f t="shared" si="164"/>
        <v>175000000</v>
      </c>
      <c r="E757" s="44">
        <f t="shared" si="165"/>
        <v>-75000000</v>
      </c>
      <c r="F757" s="21"/>
    </row>
    <row r="758" spans="1:6" ht="17.850000000000001" customHeight="1">
      <c r="A758" s="11" t="s">
        <v>1487</v>
      </c>
      <c r="B758" s="1" t="s">
        <v>433</v>
      </c>
      <c r="C758" s="7">
        <v>9000000</v>
      </c>
      <c r="D758" s="34">
        <f t="shared" si="164"/>
        <v>6300000</v>
      </c>
      <c r="E758" s="44">
        <f t="shared" si="165"/>
        <v>-2700000</v>
      </c>
      <c r="F758" s="21"/>
    </row>
    <row r="759" spans="1:6" ht="17.850000000000001" customHeight="1">
      <c r="A759" s="11"/>
      <c r="B759" s="14" t="s">
        <v>1550</v>
      </c>
      <c r="C759" s="2">
        <f>SUM(C753:C758)</f>
        <v>13978690053</v>
      </c>
      <c r="D759" s="36">
        <f t="shared" ref="D759" si="167">SUM(D753:D758)</f>
        <v>3861390053</v>
      </c>
      <c r="E759" s="45">
        <f t="shared" si="165"/>
        <v>-10117300000</v>
      </c>
      <c r="F759" s="21"/>
    </row>
    <row r="760" spans="1:6" ht="17.850000000000001" customHeight="1">
      <c r="A760" s="5" t="s">
        <v>1214</v>
      </c>
      <c r="B760" s="1"/>
      <c r="C760" s="2"/>
      <c r="D760" s="34"/>
      <c r="E760" s="17"/>
      <c r="F760" s="21"/>
    </row>
    <row r="761" spans="1:6" ht="17.850000000000001" customHeight="1">
      <c r="A761" s="11" t="s">
        <v>1215</v>
      </c>
      <c r="B761" s="1" t="s">
        <v>449</v>
      </c>
      <c r="C761" s="7">
        <v>32000000</v>
      </c>
      <c r="D761" s="34">
        <f t="shared" si="164"/>
        <v>22400000</v>
      </c>
      <c r="E761" s="44">
        <f t="shared" si="165"/>
        <v>-9600000</v>
      </c>
      <c r="F761" s="21"/>
    </row>
    <row r="762" spans="1:6" ht="17.850000000000001" customHeight="1">
      <c r="A762" s="11" t="s">
        <v>1216</v>
      </c>
      <c r="B762" s="1" t="s">
        <v>450</v>
      </c>
      <c r="C762" s="7">
        <v>36000000</v>
      </c>
      <c r="D762" s="34">
        <f t="shared" si="164"/>
        <v>25200000</v>
      </c>
      <c r="E762" s="44">
        <f t="shared" si="165"/>
        <v>-10800000</v>
      </c>
      <c r="F762" s="21"/>
    </row>
    <row r="763" spans="1:6" ht="17.850000000000001" customHeight="1">
      <c r="A763" s="11" t="s">
        <v>1217</v>
      </c>
      <c r="B763" s="1" t="s">
        <v>451</v>
      </c>
      <c r="C763" s="7">
        <v>15000000</v>
      </c>
      <c r="D763" s="34">
        <f t="shared" si="164"/>
        <v>10500000</v>
      </c>
      <c r="E763" s="44">
        <f t="shared" si="165"/>
        <v>-4500000</v>
      </c>
      <c r="F763" s="21"/>
    </row>
    <row r="764" spans="1:6" ht="17.850000000000001" customHeight="1">
      <c r="A764" s="11" t="s">
        <v>1218</v>
      </c>
      <c r="B764" s="1" t="s">
        <v>452</v>
      </c>
      <c r="C764" s="7">
        <v>10000000</v>
      </c>
      <c r="D764" s="34">
        <f t="shared" si="164"/>
        <v>7000000</v>
      </c>
      <c r="E764" s="44">
        <f t="shared" si="165"/>
        <v>-3000000</v>
      </c>
      <c r="F764" s="21"/>
    </row>
    <row r="765" spans="1:6" ht="17.850000000000001" customHeight="1">
      <c r="A765" s="11"/>
      <c r="B765" s="14" t="s">
        <v>1551</v>
      </c>
      <c r="C765" s="2">
        <f>SUM(C761:C764)</f>
        <v>93000000</v>
      </c>
      <c r="D765" s="36">
        <f t="shared" ref="D765" si="168">SUM(D761:D764)</f>
        <v>65100000</v>
      </c>
      <c r="E765" s="45">
        <f t="shared" si="165"/>
        <v>-27900000</v>
      </c>
      <c r="F765" s="21"/>
    </row>
    <row r="766" spans="1:6" ht="17.850000000000001" customHeight="1">
      <c r="A766" s="5" t="s">
        <v>1219</v>
      </c>
      <c r="B766" s="1"/>
      <c r="C766" s="2"/>
      <c r="D766" s="34"/>
      <c r="E766" s="17"/>
      <c r="F766" s="21"/>
    </row>
    <row r="767" spans="1:6" ht="17.850000000000001" customHeight="1">
      <c r="A767" s="11" t="s">
        <v>1220</v>
      </c>
      <c r="B767" s="1" t="s">
        <v>453</v>
      </c>
      <c r="C767" s="8">
        <v>17850000000</v>
      </c>
      <c r="D767" s="35">
        <f>C767-E767</f>
        <v>2850000000</v>
      </c>
      <c r="E767" s="44">
        <v>15000000000</v>
      </c>
      <c r="F767" s="21"/>
    </row>
    <row r="768" spans="1:6" ht="17.850000000000001" customHeight="1">
      <c r="A768" s="11" t="s">
        <v>1221</v>
      </c>
      <c r="B768" s="1" t="s">
        <v>454</v>
      </c>
      <c r="C768" s="7">
        <v>570006600</v>
      </c>
      <c r="D768" s="34">
        <f t="shared" si="164"/>
        <v>399004620</v>
      </c>
      <c r="E768" s="44">
        <f t="shared" si="165"/>
        <v>-171001980</v>
      </c>
      <c r="F768" s="21"/>
    </row>
    <row r="769" spans="1:6" ht="17.850000000000001" customHeight="1">
      <c r="A769" s="11" t="s">
        <v>1222</v>
      </c>
      <c r="B769" s="1" t="s">
        <v>455</v>
      </c>
      <c r="C769" s="7">
        <v>600000000</v>
      </c>
      <c r="D769" s="34">
        <f t="shared" si="164"/>
        <v>420000000</v>
      </c>
      <c r="E769" s="44">
        <f t="shared" si="165"/>
        <v>-180000000</v>
      </c>
      <c r="F769" s="21"/>
    </row>
    <row r="770" spans="1:6" ht="17.850000000000001" customHeight="1">
      <c r="A770" s="11" t="s">
        <v>1223</v>
      </c>
      <c r="B770" s="1" t="s">
        <v>456</v>
      </c>
      <c r="C770" s="7">
        <v>44995358</v>
      </c>
      <c r="D770" s="34">
        <f t="shared" si="164"/>
        <v>31496750.600000001</v>
      </c>
      <c r="E770" s="44">
        <f t="shared" si="165"/>
        <v>-13498607.399999999</v>
      </c>
      <c r="F770" s="21"/>
    </row>
    <row r="771" spans="1:6" ht="17.850000000000001" customHeight="1">
      <c r="A771" s="11" t="s">
        <v>1224</v>
      </c>
      <c r="B771" s="1" t="s">
        <v>457</v>
      </c>
      <c r="C771" s="7">
        <v>0</v>
      </c>
      <c r="D771" s="34">
        <f t="shared" si="164"/>
        <v>0</v>
      </c>
      <c r="E771" s="44">
        <f t="shared" si="165"/>
        <v>0</v>
      </c>
      <c r="F771" s="21"/>
    </row>
    <row r="772" spans="1:6" ht="17.850000000000001" customHeight="1">
      <c r="A772" s="11" t="s">
        <v>1225</v>
      </c>
      <c r="B772" s="1" t="s">
        <v>458</v>
      </c>
      <c r="C772" s="7">
        <v>0</v>
      </c>
      <c r="D772" s="34">
        <f t="shared" si="164"/>
        <v>0</v>
      </c>
      <c r="E772" s="44">
        <f t="shared" si="165"/>
        <v>0</v>
      </c>
      <c r="F772" s="21"/>
    </row>
    <row r="773" spans="1:6" ht="17.850000000000001" customHeight="1">
      <c r="A773" s="11"/>
      <c r="B773" s="14" t="s">
        <v>1552</v>
      </c>
      <c r="C773" s="2">
        <f>SUM(C767:C772)</f>
        <v>19065001958</v>
      </c>
      <c r="D773" s="36">
        <f t="shared" ref="D773" si="169">SUM(D767:D772)</f>
        <v>3700501370.5999999</v>
      </c>
      <c r="E773" s="45">
        <f t="shared" si="165"/>
        <v>-15364500587.4</v>
      </c>
      <c r="F773" s="21"/>
    </row>
    <row r="774" spans="1:6" ht="17.850000000000001" customHeight="1">
      <c r="A774" s="5" t="s">
        <v>1226</v>
      </c>
      <c r="B774" s="1"/>
      <c r="C774" s="2"/>
      <c r="D774" s="34"/>
      <c r="E774" s="17"/>
      <c r="F774" s="21"/>
    </row>
    <row r="775" spans="1:6" ht="17.850000000000001" customHeight="1">
      <c r="A775" s="11" t="s">
        <v>1227</v>
      </c>
      <c r="B775" s="3" t="s">
        <v>459</v>
      </c>
      <c r="C775" s="7">
        <v>179687730</v>
      </c>
      <c r="D775" s="34">
        <f t="shared" si="164"/>
        <v>125781411</v>
      </c>
      <c r="E775" s="44">
        <f t="shared" si="165"/>
        <v>-53906319</v>
      </c>
      <c r="F775" s="21"/>
    </row>
    <row r="776" spans="1:6" ht="17.850000000000001" customHeight="1">
      <c r="A776" s="11" t="s">
        <v>1228</v>
      </c>
      <c r="B776" s="3" t="s">
        <v>460</v>
      </c>
      <c r="C776" s="7">
        <v>30000000</v>
      </c>
      <c r="D776" s="34">
        <f t="shared" si="164"/>
        <v>21000000</v>
      </c>
      <c r="E776" s="44">
        <f t="shared" si="165"/>
        <v>-9000000</v>
      </c>
      <c r="F776" s="21"/>
    </row>
    <row r="777" spans="1:6" ht="17.850000000000001" customHeight="1">
      <c r="A777" s="11" t="s">
        <v>1229</v>
      </c>
      <c r="B777" s="3" t="s">
        <v>461</v>
      </c>
      <c r="C777" s="7">
        <v>21000000</v>
      </c>
      <c r="D777" s="34">
        <f t="shared" si="164"/>
        <v>14700000</v>
      </c>
      <c r="E777" s="44">
        <f t="shared" si="165"/>
        <v>-6300000</v>
      </c>
      <c r="F777" s="21"/>
    </row>
    <row r="778" spans="1:6" ht="17.850000000000001" customHeight="1">
      <c r="A778" s="11" t="s">
        <v>1230</v>
      </c>
      <c r="B778" s="3" t="s">
        <v>462</v>
      </c>
      <c r="C778" s="7">
        <v>61000000</v>
      </c>
      <c r="D778" s="34">
        <f t="shared" si="164"/>
        <v>42700000</v>
      </c>
      <c r="E778" s="44">
        <f t="shared" si="165"/>
        <v>-18300000</v>
      </c>
      <c r="F778" s="21"/>
    </row>
    <row r="779" spans="1:6" ht="17.850000000000001" customHeight="1">
      <c r="A779" s="11" t="s">
        <v>1231</v>
      </c>
      <c r="B779" s="3" t="s">
        <v>463</v>
      </c>
      <c r="C779" s="7">
        <v>0</v>
      </c>
      <c r="D779" s="34">
        <f t="shared" si="164"/>
        <v>0</v>
      </c>
      <c r="E779" s="44">
        <f t="shared" si="165"/>
        <v>0</v>
      </c>
      <c r="F779" s="21"/>
    </row>
    <row r="780" spans="1:6" ht="17.850000000000001" customHeight="1">
      <c r="A780" s="11" t="s">
        <v>1232</v>
      </c>
      <c r="B780" s="3" t="s">
        <v>464</v>
      </c>
      <c r="C780" s="7">
        <v>20000000</v>
      </c>
      <c r="D780" s="34">
        <f t="shared" si="164"/>
        <v>14000000</v>
      </c>
      <c r="E780" s="44">
        <f t="shared" si="165"/>
        <v>-6000000</v>
      </c>
      <c r="F780" s="21"/>
    </row>
    <row r="781" spans="1:6" ht="17.850000000000001" customHeight="1">
      <c r="A781" s="11" t="s">
        <v>1233</v>
      </c>
      <c r="B781" s="3" t="s">
        <v>465</v>
      </c>
      <c r="C781" s="7">
        <v>3000000</v>
      </c>
      <c r="D781" s="34">
        <f t="shared" si="164"/>
        <v>2100000</v>
      </c>
      <c r="E781" s="44">
        <f t="shared" si="165"/>
        <v>-900000</v>
      </c>
      <c r="F781" s="21"/>
    </row>
    <row r="782" spans="1:6" ht="17.850000000000001" customHeight="1">
      <c r="A782" s="11" t="s">
        <v>1234</v>
      </c>
      <c r="B782" s="3" t="s">
        <v>466</v>
      </c>
      <c r="C782" s="7">
        <v>30000000</v>
      </c>
      <c r="D782" s="34">
        <f t="shared" si="164"/>
        <v>21000000</v>
      </c>
      <c r="E782" s="44">
        <f t="shared" si="165"/>
        <v>-9000000</v>
      </c>
      <c r="F782" s="21"/>
    </row>
    <row r="783" spans="1:6" ht="17.850000000000001" customHeight="1">
      <c r="A783" s="11" t="s">
        <v>1235</v>
      </c>
      <c r="B783" s="3" t="s">
        <v>467</v>
      </c>
      <c r="C783" s="7">
        <v>15000000</v>
      </c>
      <c r="D783" s="34">
        <f t="shared" si="164"/>
        <v>10500000</v>
      </c>
      <c r="E783" s="44">
        <f t="shared" si="165"/>
        <v>-4500000</v>
      </c>
      <c r="F783" s="21"/>
    </row>
    <row r="784" spans="1:6" ht="17.850000000000001" customHeight="1">
      <c r="A784" s="11" t="s">
        <v>1236</v>
      </c>
      <c r="B784" s="3" t="s">
        <v>468</v>
      </c>
      <c r="C784" s="7">
        <v>0</v>
      </c>
      <c r="D784" s="34">
        <f t="shared" si="164"/>
        <v>0</v>
      </c>
      <c r="E784" s="44">
        <f t="shared" si="165"/>
        <v>0</v>
      </c>
      <c r="F784" s="21"/>
    </row>
    <row r="785" spans="1:6" ht="17.850000000000001" customHeight="1">
      <c r="A785" s="11" t="s">
        <v>1237</v>
      </c>
      <c r="B785" s="3" t="s">
        <v>469</v>
      </c>
      <c r="C785" s="7">
        <v>70000000</v>
      </c>
      <c r="D785" s="34">
        <f t="shared" si="164"/>
        <v>49000000</v>
      </c>
      <c r="E785" s="44">
        <f t="shared" si="165"/>
        <v>-21000000</v>
      </c>
      <c r="F785" s="21"/>
    </row>
    <row r="786" spans="1:6" ht="17.850000000000001" customHeight="1">
      <c r="A786" s="11" t="s">
        <v>1238</v>
      </c>
      <c r="B786" s="3" t="s">
        <v>470</v>
      </c>
      <c r="C786" s="7">
        <v>10500000</v>
      </c>
      <c r="D786" s="34">
        <f t="shared" si="164"/>
        <v>7350000</v>
      </c>
      <c r="E786" s="44">
        <f t="shared" si="165"/>
        <v>-3150000</v>
      </c>
      <c r="F786" s="21"/>
    </row>
    <row r="787" spans="1:6" ht="17.850000000000001" customHeight="1">
      <c r="A787" s="11" t="s">
        <v>1239</v>
      </c>
      <c r="B787" s="3" t="s">
        <v>471</v>
      </c>
      <c r="C787" s="7">
        <v>10500000</v>
      </c>
      <c r="D787" s="34">
        <f t="shared" si="164"/>
        <v>7350000</v>
      </c>
      <c r="E787" s="44">
        <f t="shared" si="165"/>
        <v>-3150000</v>
      </c>
      <c r="F787" s="21"/>
    </row>
    <row r="788" spans="1:6" ht="17.850000000000001" customHeight="1">
      <c r="A788" s="11" t="s">
        <v>1240</v>
      </c>
      <c r="B788" s="3" t="s">
        <v>472</v>
      </c>
      <c r="C788" s="7">
        <v>10500000</v>
      </c>
      <c r="D788" s="34">
        <f t="shared" si="164"/>
        <v>7350000</v>
      </c>
      <c r="E788" s="44">
        <f t="shared" si="165"/>
        <v>-3150000</v>
      </c>
      <c r="F788" s="21"/>
    </row>
    <row r="789" spans="1:6" ht="17.850000000000001" customHeight="1">
      <c r="A789" s="11" t="s">
        <v>1241</v>
      </c>
      <c r="B789" s="3" t="s">
        <v>473</v>
      </c>
      <c r="C789" s="7">
        <v>17000000</v>
      </c>
      <c r="D789" s="34">
        <f t="shared" ref="D789:D852" si="170">SUM(C789)-30%*(C789)</f>
        <v>11900000</v>
      </c>
      <c r="E789" s="44">
        <f t="shared" si="165"/>
        <v>-5100000</v>
      </c>
      <c r="F789" s="21"/>
    </row>
    <row r="790" spans="1:6" ht="17.850000000000001" customHeight="1">
      <c r="A790" s="11" t="s">
        <v>1242</v>
      </c>
      <c r="B790" s="3" t="s">
        <v>474</v>
      </c>
      <c r="C790" s="7">
        <v>0</v>
      </c>
      <c r="D790" s="34">
        <f t="shared" si="170"/>
        <v>0</v>
      </c>
      <c r="E790" s="44">
        <f t="shared" si="165"/>
        <v>0</v>
      </c>
      <c r="F790" s="21"/>
    </row>
    <row r="791" spans="1:6" ht="17.850000000000001" customHeight="1">
      <c r="A791" s="11" t="s">
        <v>1243</v>
      </c>
      <c r="B791" s="3" t="s">
        <v>475</v>
      </c>
      <c r="C791" s="7">
        <v>42292437</v>
      </c>
      <c r="D791" s="34">
        <f t="shared" si="170"/>
        <v>29604705.899999999</v>
      </c>
      <c r="E791" s="44">
        <f t="shared" si="165"/>
        <v>-12687731.100000001</v>
      </c>
      <c r="F791" s="21"/>
    </row>
    <row r="792" spans="1:6" ht="17.850000000000001" customHeight="1">
      <c r="A792" s="11"/>
      <c r="B792" s="14" t="s">
        <v>1553</v>
      </c>
      <c r="C792" s="2">
        <f>SUM(C775:C791)</f>
        <v>520480167</v>
      </c>
      <c r="D792" s="36">
        <f t="shared" ref="D792" si="171">SUM(D775:D791)</f>
        <v>364336116.89999998</v>
      </c>
      <c r="E792" s="45">
        <f t="shared" si="165"/>
        <v>-156144050.10000002</v>
      </c>
      <c r="F792" s="21"/>
    </row>
    <row r="793" spans="1:6" ht="17.850000000000001" customHeight="1">
      <c r="A793" s="5" t="s">
        <v>1244</v>
      </c>
      <c r="B793" s="1"/>
      <c r="C793" s="2"/>
      <c r="D793" s="34"/>
      <c r="E793" s="17"/>
      <c r="F793" s="21"/>
    </row>
    <row r="794" spans="1:6" ht="17.850000000000001" customHeight="1">
      <c r="A794" s="11" t="s">
        <v>1245</v>
      </c>
      <c r="B794" s="1" t="s">
        <v>476</v>
      </c>
      <c r="C794" s="7">
        <v>200000000</v>
      </c>
      <c r="D794" s="34">
        <f t="shared" si="170"/>
        <v>140000000</v>
      </c>
      <c r="E794" s="44">
        <f t="shared" si="165"/>
        <v>-60000000</v>
      </c>
      <c r="F794" s="21"/>
    </row>
    <row r="795" spans="1:6" ht="17.850000000000001" customHeight="1">
      <c r="A795" s="11" t="s">
        <v>1246</v>
      </c>
      <c r="B795" s="1" t="s">
        <v>477</v>
      </c>
      <c r="C795" s="7">
        <v>35000000</v>
      </c>
      <c r="D795" s="34">
        <f t="shared" si="170"/>
        <v>24500000</v>
      </c>
      <c r="E795" s="44">
        <f t="shared" si="165"/>
        <v>-10500000</v>
      </c>
      <c r="F795" s="21"/>
    </row>
    <row r="796" spans="1:6" ht="17.850000000000001" customHeight="1">
      <c r="A796" s="11" t="s">
        <v>1247</v>
      </c>
      <c r="B796" s="1" t="s">
        <v>478</v>
      </c>
      <c r="C796" s="7">
        <v>45000000</v>
      </c>
      <c r="D796" s="34">
        <f t="shared" si="170"/>
        <v>31500000</v>
      </c>
      <c r="E796" s="44">
        <f t="shared" si="165"/>
        <v>-13500000</v>
      </c>
      <c r="F796" s="21"/>
    </row>
    <row r="797" spans="1:6" ht="17.850000000000001" customHeight="1">
      <c r="A797" s="11" t="s">
        <v>1248</v>
      </c>
      <c r="B797" s="1" t="s">
        <v>479</v>
      </c>
      <c r="C797" s="7">
        <v>30000000</v>
      </c>
      <c r="D797" s="34">
        <f t="shared" si="170"/>
        <v>21000000</v>
      </c>
      <c r="E797" s="44">
        <f t="shared" si="165"/>
        <v>-9000000</v>
      </c>
      <c r="F797" s="21"/>
    </row>
    <row r="798" spans="1:6" ht="17.850000000000001" customHeight="1">
      <c r="A798" s="11" t="s">
        <v>1249</v>
      </c>
      <c r="B798" s="1" t="s">
        <v>470</v>
      </c>
      <c r="C798" s="7">
        <v>55000000</v>
      </c>
      <c r="D798" s="34">
        <f t="shared" si="170"/>
        <v>38500000</v>
      </c>
      <c r="E798" s="44">
        <f t="shared" si="165"/>
        <v>-16500000</v>
      </c>
      <c r="F798" s="21"/>
    </row>
    <row r="799" spans="1:6" ht="17.850000000000001" customHeight="1">
      <c r="A799" s="11" t="s">
        <v>1250</v>
      </c>
      <c r="B799" s="1" t="s">
        <v>480</v>
      </c>
      <c r="C799" s="7">
        <v>10000000</v>
      </c>
      <c r="D799" s="34">
        <f t="shared" si="170"/>
        <v>7000000</v>
      </c>
      <c r="E799" s="44">
        <f t="shared" si="165"/>
        <v>-3000000</v>
      </c>
      <c r="F799" s="21"/>
    </row>
    <row r="800" spans="1:6" ht="17.850000000000001" customHeight="1">
      <c r="A800" s="11" t="s">
        <v>1251</v>
      </c>
      <c r="B800" s="1" t="s">
        <v>481</v>
      </c>
      <c r="C800" s="7">
        <v>20000000</v>
      </c>
      <c r="D800" s="34">
        <f t="shared" si="170"/>
        <v>14000000</v>
      </c>
      <c r="E800" s="44">
        <f t="shared" si="165"/>
        <v>-6000000</v>
      </c>
      <c r="F800" s="21"/>
    </row>
    <row r="801" spans="1:7" ht="17.850000000000001" customHeight="1">
      <c r="A801" s="11"/>
      <c r="B801" s="14" t="s">
        <v>1554</v>
      </c>
      <c r="C801" s="2">
        <f>SUM(C794:C800)</f>
        <v>395000000</v>
      </c>
      <c r="D801" s="36">
        <f t="shared" ref="D801" si="172">SUM(D794:D800)</f>
        <v>276500000</v>
      </c>
      <c r="E801" s="45">
        <f t="shared" si="165"/>
        <v>-118500000</v>
      </c>
      <c r="F801" s="21"/>
    </row>
    <row r="802" spans="1:7" ht="17.850000000000001" customHeight="1">
      <c r="A802" s="5" t="s">
        <v>1252</v>
      </c>
      <c r="B802" s="1"/>
      <c r="C802" s="2"/>
      <c r="D802" s="34"/>
      <c r="E802" s="17"/>
      <c r="F802" s="21"/>
    </row>
    <row r="803" spans="1:7" ht="17.850000000000001" customHeight="1">
      <c r="A803" s="11" t="s">
        <v>1253</v>
      </c>
      <c r="B803" s="1" t="s">
        <v>482</v>
      </c>
      <c r="C803" s="7">
        <v>347208794</v>
      </c>
      <c r="D803" s="34">
        <f t="shared" si="170"/>
        <v>243046155.80000001</v>
      </c>
      <c r="E803" s="44">
        <f t="shared" si="165"/>
        <v>-104162638.19999999</v>
      </c>
      <c r="F803" s="21"/>
    </row>
    <row r="804" spans="1:7" ht="17.850000000000001" customHeight="1">
      <c r="A804" s="11"/>
      <c r="B804" s="14" t="s">
        <v>1555</v>
      </c>
      <c r="C804" s="2">
        <f>SUM(C803)</f>
        <v>347208794</v>
      </c>
      <c r="D804" s="36">
        <f t="shared" ref="D804" si="173">SUM(D803)</f>
        <v>243046155.80000001</v>
      </c>
      <c r="E804" s="45">
        <f t="shared" si="165"/>
        <v>-104162638.19999999</v>
      </c>
      <c r="F804" s="21"/>
    </row>
    <row r="805" spans="1:7" ht="17.850000000000001" customHeight="1">
      <c r="A805" s="5" t="s">
        <v>1254</v>
      </c>
      <c r="B805" s="1"/>
      <c r="C805" s="2"/>
      <c r="D805" s="34"/>
      <c r="E805" s="17"/>
      <c r="F805" s="21"/>
    </row>
    <row r="806" spans="1:7" ht="17.850000000000001" customHeight="1">
      <c r="A806" s="11" t="s">
        <v>1255</v>
      </c>
      <c r="B806" s="1" t="s">
        <v>483</v>
      </c>
      <c r="C806" s="7">
        <v>310000000</v>
      </c>
      <c r="D806" s="34">
        <f t="shared" si="170"/>
        <v>217000000</v>
      </c>
      <c r="E806" s="44">
        <f t="shared" si="165"/>
        <v>-93000000</v>
      </c>
      <c r="F806" s="21"/>
    </row>
    <row r="807" spans="1:7" ht="17.850000000000001" customHeight="1">
      <c r="A807" s="11" t="s">
        <v>1256</v>
      </c>
      <c r="B807" s="1" t="s">
        <v>484</v>
      </c>
      <c r="C807" s="7">
        <v>11000000</v>
      </c>
      <c r="D807" s="34">
        <f t="shared" si="170"/>
        <v>7700000</v>
      </c>
      <c r="E807" s="44">
        <f t="shared" si="165"/>
        <v>-3300000</v>
      </c>
      <c r="F807" s="21"/>
    </row>
    <row r="808" spans="1:7" ht="17.850000000000001" customHeight="1">
      <c r="A808" s="11">
        <v>125001003</v>
      </c>
      <c r="B808" s="1" t="s">
        <v>485</v>
      </c>
      <c r="C808" s="7">
        <v>100000000</v>
      </c>
      <c r="D808" s="34">
        <f t="shared" si="170"/>
        <v>70000000</v>
      </c>
      <c r="E808" s="44">
        <f t="shared" ref="E808:E810" si="174">SUM(D808-C808)</f>
        <v>-30000000</v>
      </c>
      <c r="F808" s="21"/>
    </row>
    <row r="809" spans="1:7" ht="17.850000000000001" customHeight="1">
      <c r="A809" s="11">
        <v>125001004</v>
      </c>
      <c r="B809" s="1" t="s">
        <v>486</v>
      </c>
      <c r="C809" s="7">
        <v>40000000</v>
      </c>
      <c r="D809" s="34">
        <f t="shared" si="170"/>
        <v>28000000</v>
      </c>
      <c r="E809" s="44">
        <f t="shared" si="174"/>
        <v>-12000000</v>
      </c>
      <c r="F809" s="21"/>
    </row>
    <row r="810" spans="1:7" ht="17.850000000000001" customHeight="1">
      <c r="A810" s="11"/>
      <c r="B810" s="14" t="s">
        <v>1556</v>
      </c>
      <c r="C810" s="2">
        <f>SUM(C806:C809)</f>
        <v>461000000</v>
      </c>
      <c r="D810" s="36">
        <f t="shared" ref="D810" si="175">SUM(D806:D809)</f>
        <v>322700000</v>
      </c>
      <c r="E810" s="45">
        <f t="shared" si="174"/>
        <v>-138300000</v>
      </c>
      <c r="F810" s="21"/>
    </row>
    <row r="811" spans="1:7" ht="17.850000000000001" customHeight="1">
      <c r="A811" s="5" t="s">
        <v>1257</v>
      </c>
      <c r="B811" s="1"/>
      <c r="C811" s="2"/>
      <c r="D811" s="34"/>
      <c r="E811" s="17"/>
      <c r="F811" s="21"/>
    </row>
    <row r="812" spans="1:7" ht="17.850000000000001" customHeight="1">
      <c r="A812" s="11" t="s">
        <v>802</v>
      </c>
      <c r="B812" s="1" t="s">
        <v>1809</v>
      </c>
      <c r="C812" s="7">
        <v>69225300</v>
      </c>
      <c r="D812" s="34">
        <f t="shared" si="170"/>
        <v>48457710</v>
      </c>
      <c r="E812" s="44">
        <f t="shared" ref="E812:E875" si="176">SUM(D812-C812)</f>
        <v>-20767590</v>
      </c>
      <c r="F812" s="38" t="s">
        <v>1855</v>
      </c>
    </row>
    <row r="813" spans="1:7" ht="17.850000000000001" customHeight="1">
      <c r="A813" s="11" t="s">
        <v>1256</v>
      </c>
      <c r="B813" s="1" t="s">
        <v>1810</v>
      </c>
      <c r="C813" s="7">
        <v>55429600</v>
      </c>
      <c r="D813" s="34">
        <f t="shared" si="170"/>
        <v>38800720</v>
      </c>
      <c r="E813" s="44">
        <f t="shared" si="176"/>
        <v>-16628880</v>
      </c>
      <c r="F813" s="38" t="s">
        <v>1855</v>
      </c>
    </row>
    <row r="814" spans="1:7" ht="17.850000000000001" customHeight="1">
      <c r="A814" s="11" t="s">
        <v>1258</v>
      </c>
      <c r="B814" s="1" t="s">
        <v>487</v>
      </c>
      <c r="C814" s="7">
        <v>98100000</v>
      </c>
      <c r="D814" s="34">
        <f t="shared" si="170"/>
        <v>68670000</v>
      </c>
      <c r="E814" s="44">
        <f t="shared" si="176"/>
        <v>-29430000</v>
      </c>
      <c r="F814" s="21"/>
    </row>
    <row r="815" spans="1:7" ht="17.850000000000001" customHeight="1">
      <c r="A815" s="11" t="s">
        <v>1259</v>
      </c>
      <c r="B815" s="1" t="s">
        <v>488</v>
      </c>
      <c r="C815" s="7">
        <v>191241100</v>
      </c>
      <c r="D815" s="34">
        <v>51241100</v>
      </c>
      <c r="E815" s="44">
        <f t="shared" si="176"/>
        <v>-140000000</v>
      </c>
      <c r="F815" s="21"/>
      <c r="G815" s="22"/>
    </row>
    <row r="816" spans="1:7" ht="17.850000000000001" customHeight="1">
      <c r="A816" s="11" t="s">
        <v>1260</v>
      </c>
      <c r="B816" s="1" t="s">
        <v>1811</v>
      </c>
      <c r="C816" s="7">
        <v>58186002</v>
      </c>
      <c r="D816" s="34">
        <f t="shared" si="170"/>
        <v>40730201.400000006</v>
      </c>
      <c r="E816" s="44">
        <f t="shared" si="176"/>
        <v>-17455800.599999994</v>
      </c>
      <c r="F816" s="38" t="s">
        <v>1855</v>
      </c>
    </row>
    <row r="817" spans="1:7" ht="17.850000000000001" customHeight="1">
      <c r="A817" s="11" t="s">
        <v>1261</v>
      </c>
      <c r="B817" s="1" t="s">
        <v>489</v>
      </c>
      <c r="C817" s="7">
        <v>42701585</v>
      </c>
      <c r="D817" s="34">
        <f t="shared" si="170"/>
        <v>29891109.5</v>
      </c>
      <c r="E817" s="44">
        <f t="shared" si="176"/>
        <v>-12810475.5</v>
      </c>
      <c r="F817" s="21"/>
    </row>
    <row r="818" spans="1:7" ht="17.850000000000001" customHeight="1">
      <c r="A818" s="11"/>
      <c r="B818" s="14" t="s">
        <v>1557</v>
      </c>
      <c r="C818" s="2">
        <f>SUM(C812:C817)</f>
        <v>514883587</v>
      </c>
      <c r="D818" s="36">
        <f t="shared" ref="D818" si="177">SUM(D812:D817)</f>
        <v>277790840.89999998</v>
      </c>
      <c r="E818" s="45">
        <f t="shared" si="176"/>
        <v>-237092746.10000002</v>
      </c>
      <c r="F818" s="21"/>
    </row>
    <row r="819" spans="1:7" ht="17.850000000000001" customHeight="1">
      <c r="A819" s="5" t="s">
        <v>1262</v>
      </c>
      <c r="B819" s="1"/>
      <c r="C819" s="2"/>
      <c r="D819" s="34"/>
      <c r="E819" s="17"/>
      <c r="F819" s="21"/>
    </row>
    <row r="820" spans="1:7" ht="17.850000000000001" customHeight="1">
      <c r="A820" s="11" t="s">
        <v>1263</v>
      </c>
      <c r="B820" s="1" t="s">
        <v>1812</v>
      </c>
      <c r="C820" s="7">
        <v>250000000</v>
      </c>
      <c r="D820" s="34">
        <f t="shared" si="170"/>
        <v>175000000</v>
      </c>
      <c r="E820" s="44">
        <f t="shared" si="176"/>
        <v>-75000000</v>
      </c>
      <c r="F820" s="38" t="s">
        <v>1855</v>
      </c>
      <c r="G820" s="22"/>
    </row>
    <row r="821" spans="1:7" ht="17.850000000000001" customHeight="1">
      <c r="A821" s="11" t="s">
        <v>1264</v>
      </c>
      <c r="B821" s="1" t="s">
        <v>362</v>
      </c>
      <c r="C821" s="7">
        <v>30000000</v>
      </c>
      <c r="D821" s="34">
        <f t="shared" si="170"/>
        <v>21000000</v>
      </c>
      <c r="E821" s="44">
        <f t="shared" si="176"/>
        <v>-9000000</v>
      </c>
      <c r="F821" s="21"/>
    </row>
    <row r="822" spans="1:7" ht="17.850000000000001" customHeight="1">
      <c r="A822" s="11"/>
      <c r="B822" s="14" t="s">
        <v>1558</v>
      </c>
      <c r="C822" s="2">
        <f>SUM(C820:C821)</f>
        <v>280000000</v>
      </c>
      <c r="D822" s="36">
        <f t="shared" ref="D822" si="178">SUM(D820:D821)</f>
        <v>196000000</v>
      </c>
      <c r="E822" s="45">
        <f t="shared" si="176"/>
        <v>-84000000</v>
      </c>
      <c r="F822" s="21"/>
    </row>
    <row r="823" spans="1:7" ht="17.850000000000001" customHeight="1">
      <c r="A823" s="5" t="s">
        <v>1265</v>
      </c>
      <c r="B823" s="1"/>
      <c r="C823" s="2"/>
      <c r="D823" s="34"/>
      <c r="E823" s="17"/>
      <c r="F823" s="21"/>
    </row>
    <row r="824" spans="1:7" ht="17.850000000000001" customHeight="1">
      <c r="A824" s="11" t="s">
        <v>1266</v>
      </c>
      <c r="B824" s="1" t="s">
        <v>490</v>
      </c>
      <c r="C824" s="7">
        <v>40000000</v>
      </c>
      <c r="D824" s="34">
        <f t="shared" si="170"/>
        <v>28000000</v>
      </c>
      <c r="E824" s="44">
        <f t="shared" si="176"/>
        <v>-12000000</v>
      </c>
      <c r="F824" s="21"/>
    </row>
    <row r="825" spans="1:7" ht="17.850000000000001" customHeight="1">
      <c r="A825" s="11" t="s">
        <v>1267</v>
      </c>
      <c r="B825" s="1" t="s">
        <v>491</v>
      </c>
      <c r="C825" s="7">
        <v>40000000</v>
      </c>
      <c r="D825" s="34">
        <f t="shared" si="170"/>
        <v>28000000</v>
      </c>
      <c r="E825" s="44">
        <f t="shared" si="176"/>
        <v>-12000000</v>
      </c>
      <c r="F825" s="21"/>
    </row>
    <row r="826" spans="1:7" ht="17.850000000000001" customHeight="1">
      <c r="A826" s="11" t="s">
        <v>1268</v>
      </c>
      <c r="B826" s="1" t="s">
        <v>492</v>
      </c>
      <c r="C826" s="7">
        <v>50000000</v>
      </c>
      <c r="D826" s="34">
        <f t="shared" si="170"/>
        <v>35000000</v>
      </c>
      <c r="E826" s="44">
        <f t="shared" si="176"/>
        <v>-15000000</v>
      </c>
      <c r="F826" s="21"/>
    </row>
    <row r="827" spans="1:7" ht="17.850000000000001" customHeight="1">
      <c r="A827" s="11" t="s">
        <v>1269</v>
      </c>
      <c r="B827" s="1" t="s">
        <v>493</v>
      </c>
      <c r="C827" s="7">
        <v>3000000</v>
      </c>
      <c r="D827" s="34">
        <f t="shared" si="170"/>
        <v>2100000</v>
      </c>
      <c r="E827" s="44">
        <f t="shared" si="176"/>
        <v>-900000</v>
      </c>
      <c r="F827" s="21"/>
    </row>
    <row r="828" spans="1:7" ht="17.850000000000001" customHeight="1">
      <c r="A828" s="11" t="s">
        <v>1270</v>
      </c>
      <c r="B828" s="1" t="s">
        <v>494</v>
      </c>
      <c r="C828" s="7">
        <v>10000000</v>
      </c>
      <c r="D828" s="34">
        <f t="shared" si="170"/>
        <v>7000000</v>
      </c>
      <c r="E828" s="44">
        <f t="shared" si="176"/>
        <v>-3000000</v>
      </c>
      <c r="F828" s="21"/>
    </row>
    <row r="829" spans="1:7" ht="17.850000000000001" customHeight="1">
      <c r="A829" s="11" t="s">
        <v>1271</v>
      </c>
      <c r="B829" s="1" t="s">
        <v>495</v>
      </c>
      <c r="C829" s="7">
        <v>10000000</v>
      </c>
      <c r="D829" s="34">
        <f t="shared" si="170"/>
        <v>7000000</v>
      </c>
      <c r="E829" s="44">
        <f t="shared" si="176"/>
        <v>-3000000</v>
      </c>
      <c r="F829" s="21"/>
    </row>
    <row r="830" spans="1:7" ht="17.850000000000001" customHeight="1">
      <c r="A830" s="11" t="s">
        <v>1272</v>
      </c>
      <c r="B830" s="1" t="s">
        <v>496</v>
      </c>
      <c r="C830" s="7">
        <v>30000000</v>
      </c>
      <c r="D830" s="34">
        <f t="shared" si="170"/>
        <v>21000000</v>
      </c>
      <c r="E830" s="44">
        <f t="shared" si="176"/>
        <v>-9000000</v>
      </c>
      <c r="F830" s="21"/>
    </row>
    <row r="831" spans="1:7" ht="17.850000000000001" customHeight="1">
      <c r="A831" s="11" t="s">
        <v>1273</v>
      </c>
      <c r="B831" s="1" t="s">
        <v>497</v>
      </c>
      <c r="C831" s="7">
        <v>22811107</v>
      </c>
      <c r="D831" s="34">
        <f t="shared" si="170"/>
        <v>15967774.9</v>
      </c>
      <c r="E831" s="44">
        <f t="shared" si="176"/>
        <v>-6843332.0999999996</v>
      </c>
      <c r="F831" s="21"/>
    </row>
    <row r="832" spans="1:7" ht="17.850000000000001" customHeight="1">
      <c r="A832" s="11"/>
      <c r="B832" s="14" t="s">
        <v>1559</v>
      </c>
      <c r="C832" s="2">
        <f>SUM(C824:C831)</f>
        <v>205811107</v>
      </c>
      <c r="D832" s="36">
        <f t="shared" ref="D832" si="179">SUM(D824:D831)</f>
        <v>144067774.90000001</v>
      </c>
      <c r="E832" s="45">
        <f t="shared" si="176"/>
        <v>-61743332.099999994</v>
      </c>
      <c r="F832" s="21"/>
    </row>
    <row r="833" spans="1:6" ht="17.850000000000001" customHeight="1">
      <c r="A833" s="5" t="s">
        <v>1274</v>
      </c>
      <c r="B833" s="1"/>
      <c r="C833" s="2"/>
      <c r="D833" s="34"/>
      <c r="E833" s="17"/>
      <c r="F833" s="21"/>
    </row>
    <row r="834" spans="1:6" ht="17.850000000000001" customHeight="1">
      <c r="A834" s="11" t="s">
        <v>1275</v>
      </c>
      <c r="B834" s="1" t="s">
        <v>498</v>
      </c>
      <c r="C834" s="7">
        <v>160000000</v>
      </c>
      <c r="D834" s="34">
        <f t="shared" si="170"/>
        <v>112000000</v>
      </c>
      <c r="E834" s="44">
        <f t="shared" si="176"/>
        <v>-48000000</v>
      </c>
      <c r="F834" s="21"/>
    </row>
    <row r="835" spans="1:6" ht="17.850000000000001" customHeight="1">
      <c r="A835" s="11" t="s">
        <v>1276</v>
      </c>
      <c r="B835" s="1" t="s">
        <v>1813</v>
      </c>
      <c r="C835" s="7">
        <v>100000000</v>
      </c>
      <c r="D835" s="34">
        <f t="shared" si="170"/>
        <v>70000000</v>
      </c>
      <c r="E835" s="44">
        <f t="shared" si="176"/>
        <v>-30000000</v>
      </c>
      <c r="F835" s="38" t="s">
        <v>1855</v>
      </c>
    </row>
    <row r="836" spans="1:6" ht="17.850000000000001" customHeight="1">
      <c r="A836" s="11" t="s">
        <v>1277</v>
      </c>
      <c r="B836" s="1" t="s">
        <v>499</v>
      </c>
      <c r="C836" s="7">
        <v>40000000</v>
      </c>
      <c r="D836" s="34">
        <f t="shared" si="170"/>
        <v>28000000</v>
      </c>
      <c r="E836" s="44">
        <f t="shared" si="176"/>
        <v>-12000000</v>
      </c>
      <c r="F836" s="21"/>
    </row>
    <row r="837" spans="1:6" ht="17.850000000000001" customHeight="1">
      <c r="A837" s="11" t="s">
        <v>1278</v>
      </c>
      <c r="B837" s="1" t="s">
        <v>500</v>
      </c>
      <c r="C837" s="7">
        <v>40000000</v>
      </c>
      <c r="D837" s="34">
        <f t="shared" si="170"/>
        <v>28000000</v>
      </c>
      <c r="E837" s="44">
        <f t="shared" si="176"/>
        <v>-12000000</v>
      </c>
      <c r="F837" s="21"/>
    </row>
    <row r="838" spans="1:6" ht="17.850000000000001" customHeight="1">
      <c r="A838" s="11" t="s">
        <v>1279</v>
      </c>
      <c r="B838" s="1" t="s">
        <v>501</v>
      </c>
      <c r="C838" s="7">
        <v>30000000</v>
      </c>
      <c r="D838" s="34">
        <f t="shared" si="170"/>
        <v>21000000</v>
      </c>
      <c r="E838" s="44">
        <f t="shared" si="176"/>
        <v>-9000000</v>
      </c>
      <c r="F838" s="21"/>
    </row>
    <row r="839" spans="1:6" ht="17.850000000000001" customHeight="1">
      <c r="A839" s="11" t="s">
        <v>1280</v>
      </c>
      <c r="B839" s="1" t="s">
        <v>502</v>
      </c>
      <c r="C839" s="7">
        <v>30000000</v>
      </c>
      <c r="D839" s="34">
        <f t="shared" si="170"/>
        <v>21000000</v>
      </c>
      <c r="E839" s="44">
        <f t="shared" si="176"/>
        <v>-9000000</v>
      </c>
      <c r="F839" s="21"/>
    </row>
    <row r="840" spans="1:6" ht="17.850000000000001" customHeight="1">
      <c r="A840" s="11" t="s">
        <v>1281</v>
      </c>
      <c r="B840" s="1" t="s">
        <v>503</v>
      </c>
      <c r="C840" s="7">
        <v>40000000</v>
      </c>
      <c r="D840" s="34">
        <f t="shared" si="170"/>
        <v>28000000</v>
      </c>
      <c r="E840" s="44">
        <f t="shared" si="176"/>
        <v>-12000000</v>
      </c>
      <c r="F840" s="21"/>
    </row>
    <row r="841" spans="1:6" ht="17.850000000000001" customHeight="1">
      <c r="A841" s="11" t="s">
        <v>1282</v>
      </c>
      <c r="B841" s="1" t="s">
        <v>504</v>
      </c>
      <c r="C841" s="7">
        <v>60000000</v>
      </c>
      <c r="D841" s="34">
        <f t="shared" si="170"/>
        <v>42000000</v>
      </c>
      <c r="E841" s="44">
        <f t="shared" si="176"/>
        <v>-18000000</v>
      </c>
      <c r="F841" s="21"/>
    </row>
    <row r="842" spans="1:6" ht="17.850000000000001" customHeight="1">
      <c r="A842" s="11" t="s">
        <v>1283</v>
      </c>
      <c r="B842" s="1" t="s">
        <v>505</v>
      </c>
      <c r="C842" s="7">
        <v>50000000</v>
      </c>
      <c r="D842" s="34">
        <f t="shared" si="170"/>
        <v>35000000</v>
      </c>
      <c r="E842" s="44">
        <f t="shared" si="176"/>
        <v>-15000000</v>
      </c>
      <c r="F842" s="21"/>
    </row>
    <row r="843" spans="1:6" ht="17.850000000000001" customHeight="1">
      <c r="A843" s="11" t="s">
        <v>1284</v>
      </c>
      <c r="B843" s="1" t="s">
        <v>506</v>
      </c>
      <c r="C843" s="7">
        <v>50000000</v>
      </c>
      <c r="D843" s="34">
        <f t="shared" si="170"/>
        <v>35000000</v>
      </c>
      <c r="E843" s="44">
        <f t="shared" si="176"/>
        <v>-15000000</v>
      </c>
      <c r="F843" s="21"/>
    </row>
    <row r="844" spans="1:6" ht="17.850000000000001" customHeight="1">
      <c r="A844" s="11" t="s">
        <v>1285</v>
      </c>
      <c r="B844" s="1" t="s">
        <v>507</v>
      </c>
      <c r="C844" s="7">
        <v>40000000</v>
      </c>
      <c r="D844" s="34">
        <f t="shared" si="170"/>
        <v>28000000</v>
      </c>
      <c r="E844" s="44">
        <f t="shared" si="176"/>
        <v>-12000000</v>
      </c>
      <c r="F844" s="21"/>
    </row>
    <row r="845" spans="1:6" ht="17.850000000000001" customHeight="1">
      <c r="A845" s="11" t="s">
        <v>1286</v>
      </c>
      <c r="B845" s="1" t="s">
        <v>508</v>
      </c>
      <c r="C845" s="7">
        <v>50000000</v>
      </c>
      <c r="D845" s="34">
        <f t="shared" si="170"/>
        <v>35000000</v>
      </c>
      <c r="E845" s="44">
        <f t="shared" si="176"/>
        <v>-15000000</v>
      </c>
      <c r="F845" s="21"/>
    </row>
    <row r="846" spans="1:6" ht="17.850000000000001" customHeight="1">
      <c r="A846" s="11" t="s">
        <v>1287</v>
      </c>
      <c r="B846" s="1" t="s">
        <v>509</v>
      </c>
      <c r="C846" s="7">
        <v>110000000</v>
      </c>
      <c r="D846" s="34">
        <f t="shared" si="170"/>
        <v>77000000</v>
      </c>
      <c r="E846" s="44">
        <f t="shared" si="176"/>
        <v>-33000000</v>
      </c>
      <c r="F846" s="21"/>
    </row>
    <row r="847" spans="1:6" ht="17.850000000000001" customHeight="1">
      <c r="A847" s="11" t="s">
        <v>1288</v>
      </c>
      <c r="B847" s="1" t="s">
        <v>510</v>
      </c>
      <c r="C847" s="7">
        <v>60000000</v>
      </c>
      <c r="D847" s="34">
        <f t="shared" si="170"/>
        <v>42000000</v>
      </c>
      <c r="E847" s="44">
        <f t="shared" si="176"/>
        <v>-18000000</v>
      </c>
      <c r="F847" s="21"/>
    </row>
    <row r="848" spans="1:6" ht="17.850000000000001" customHeight="1">
      <c r="A848" s="11" t="s">
        <v>1289</v>
      </c>
      <c r="B848" s="1" t="s">
        <v>511</v>
      </c>
      <c r="C848" s="7">
        <v>50000000</v>
      </c>
      <c r="D848" s="34">
        <f t="shared" si="170"/>
        <v>35000000</v>
      </c>
      <c r="E848" s="44">
        <f t="shared" si="176"/>
        <v>-15000000</v>
      </c>
      <c r="F848" s="21"/>
    </row>
    <row r="849" spans="1:6" ht="17.850000000000001" customHeight="1">
      <c r="A849" s="11" t="s">
        <v>1290</v>
      </c>
      <c r="B849" s="1" t="s">
        <v>512</v>
      </c>
      <c r="C849" s="7">
        <v>65000000</v>
      </c>
      <c r="D849" s="34">
        <f t="shared" si="170"/>
        <v>45500000</v>
      </c>
      <c r="E849" s="44">
        <f t="shared" si="176"/>
        <v>-19500000</v>
      </c>
      <c r="F849" s="21"/>
    </row>
    <row r="850" spans="1:6" ht="17.850000000000001" customHeight="1">
      <c r="A850" s="11" t="s">
        <v>1291</v>
      </c>
      <c r="B850" s="1" t="s">
        <v>513</v>
      </c>
      <c r="C850" s="7">
        <v>60000000</v>
      </c>
      <c r="D850" s="34">
        <f t="shared" si="170"/>
        <v>42000000</v>
      </c>
      <c r="E850" s="44">
        <f t="shared" si="176"/>
        <v>-18000000</v>
      </c>
      <c r="F850" s="21"/>
    </row>
    <row r="851" spans="1:6" ht="17.850000000000001" customHeight="1">
      <c r="A851" s="11" t="s">
        <v>1292</v>
      </c>
      <c r="B851" s="1" t="s">
        <v>514</v>
      </c>
      <c r="C851" s="7">
        <v>60000000</v>
      </c>
      <c r="D851" s="34">
        <f t="shared" si="170"/>
        <v>42000000</v>
      </c>
      <c r="E851" s="44">
        <f t="shared" si="176"/>
        <v>-18000000</v>
      </c>
      <c r="F851" s="21"/>
    </row>
    <row r="852" spans="1:6" ht="17.850000000000001" customHeight="1">
      <c r="A852" s="11" t="s">
        <v>1293</v>
      </c>
      <c r="B852" s="1" t="s">
        <v>515</v>
      </c>
      <c r="C852" s="7">
        <v>30000000</v>
      </c>
      <c r="D852" s="34">
        <f t="shared" si="170"/>
        <v>21000000</v>
      </c>
      <c r="E852" s="44">
        <f t="shared" si="176"/>
        <v>-9000000</v>
      </c>
      <c r="F852" s="21"/>
    </row>
    <row r="853" spans="1:6" ht="17.850000000000001" customHeight="1">
      <c r="A853" s="11" t="s">
        <v>1294</v>
      </c>
      <c r="B853" s="1" t="s">
        <v>516</v>
      </c>
      <c r="C853" s="7">
        <v>40000000</v>
      </c>
      <c r="D853" s="34">
        <f t="shared" ref="D853:D915" si="180">SUM(C853)-30%*(C853)</f>
        <v>28000000</v>
      </c>
      <c r="E853" s="44">
        <f t="shared" si="176"/>
        <v>-12000000</v>
      </c>
      <c r="F853" s="21"/>
    </row>
    <row r="854" spans="1:6" ht="17.850000000000001" customHeight="1">
      <c r="A854" s="11" t="s">
        <v>1295</v>
      </c>
      <c r="B854" s="1" t="s">
        <v>517</v>
      </c>
      <c r="C854" s="7">
        <v>60000000</v>
      </c>
      <c r="D854" s="34">
        <f t="shared" si="180"/>
        <v>42000000</v>
      </c>
      <c r="E854" s="44">
        <f t="shared" si="176"/>
        <v>-18000000</v>
      </c>
      <c r="F854" s="21"/>
    </row>
    <row r="855" spans="1:6" ht="17.850000000000001" customHeight="1">
      <c r="A855" s="11" t="s">
        <v>1296</v>
      </c>
      <c r="B855" s="1" t="s">
        <v>518</v>
      </c>
      <c r="C855" s="7">
        <v>50000000</v>
      </c>
      <c r="D855" s="34">
        <f t="shared" si="180"/>
        <v>35000000</v>
      </c>
      <c r="E855" s="44">
        <f t="shared" si="176"/>
        <v>-15000000</v>
      </c>
      <c r="F855" s="21"/>
    </row>
    <row r="856" spans="1:6" ht="17.850000000000001" customHeight="1">
      <c r="A856" s="11" t="s">
        <v>1297</v>
      </c>
      <c r="B856" s="1" t="s">
        <v>519</v>
      </c>
      <c r="C856" s="7">
        <v>100000000</v>
      </c>
      <c r="D856" s="34">
        <f t="shared" si="180"/>
        <v>70000000</v>
      </c>
      <c r="E856" s="44">
        <f t="shared" si="176"/>
        <v>-30000000</v>
      </c>
      <c r="F856" s="21"/>
    </row>
    <row r="857" spans="1:6" ht="17.850000000000001" customHeight="1">
      <c r="A857" s="11" t="s">
        <v>1298</v>
      </c>
      <c r="B857" s="1" t="s">
        <v>520</v>
      </c>
      <c r="C857" s="7">
        <v>60000000</v>
      </c>
      <c r="D857" s="34">
        <f t="shared" si="180"/>
        <v>42000000</v>
      </c>
      <c r="E857" s="44">
        <f t="shared" si="176"/>
        <v>-18000000</v>
      </c>
      <c r="F857" s="21"/>
    </row>
    <row r="858" spans="1:6" ht="17.850000000000001" customHeight="1">
      <c r="A858" s="11" t="s">
        <v>1299</v>
      </c>
      <c r="B858" s="1" t="s">
        <v>521</v>
      </c>
      <c r="C858" s="7">
        <v>70000000</v>
      </c>
      <c r="D858" s="34">
        <f t="shared" si="180"/>
        <v>49000000</v>
      </c>
      <c r="E858" s="44">
        <f t="shared" si="176"/>
        <v>-21000000</v>
      </c>
      <c r="F858" s="21"/>
    </row>
    <row r="859" spans="1:6" ht="17.850000000000001" customHeight="1">
      <c r="A859" s="11" t="s">
        <v>1300</v>
      </c>
      <c r="B859" s="1" t="s">
        <v>522</v>
      </c>
      <c r="C859" s="7">
        <v>70000000</v>
      </c>
      <c r="D859" s="34">
        <f t="shared" si="180"/>
        <v>49000000</v>
      </c>
      <c r="E859" s="44">
        <f t="shared" si="176"/>
        <v>-21000000</v>
      </c>
      <c r="F859" s="21"/>
    </row>
    <row r="860" spans="1:6" ht="17.850000000000001" customHeight="1">
      <c r="A860" s="11" t="s">
        <v>1301</v>
      </c>
      <c r="B860" s="1" t="s">
        <v>523</v>
      </c>
      <c r="C860" s="7">
        <v>50000000</v>
      </c>
      <c r="D860" s="34">
        <f t="shared" si="180"/>
        <v>35000000</v>
      </c>
      <c r="E860" s="44">
        <f t="shared" si="176"/>
        <v>-15000000</v>
      </c>
      <c r="F860" s="21"/>
    </row>
    <row r="861" spans="1:6" ht="17.850000000000001" customHeight="1">
      <c r="A861" s="11" t="s">
        <v>1302</v>
      </c>
      <c r="B861" s="1" t="s">
        <v>524</v>
      </c>
      <c r="C861" s="7">
        <v>50000000</v>
      </c>
      <c r="D861" s="34">
        <f t="shared" si="180"/>
        <v>35000000</v>
      </c>
      <c r="E861" s="44">
        <f t="shared" si="176"/>
        <v>-15000000</v>
      </c>
      <c r="F861" s="21"/>
    </row>
    <row r="862" spans="1:6" ht="17.850000000000001" customHeight="1">
      <c r="A862" s="11" t="s">
        <v>1303</v>
      </c>
      <c r="B862" s="1" t="s">
        <v>525</v>
      </c>
      <c r="C862" s="7">
        <v>50000000</v>
      </c>
      <c r="D862" s="34">
        <f t="shared" si="180"/>
        <v>35000000</v>
      </c>
      <c r="E862" s="44">
        <f t="shared" si="176"/>
        <v>-15000000</v>
      </c>
      <c r="F862" s="21"/>
    </row>
    <row r="863" spans="1:6" ht="17.850000000000001" customHeight="1">
      <c r="A863" s="11" t="s">
        <v>1304</v>
      </c>
      <c r="B863" s="1" t="s">
        <v>526</v>
      </c>
      <c r="C863" s="7">
        <v>60000000</v>
      </c>
      <c r="D863" s="34">
        <f t="shared" si="180"/>
        <v>42000000</v>
      </c>
      <c r="E863" s="44">
        <f t="shared" si="176"/>
        <v>-18000000</v>
      </c>
      <c r="F863" s="21"/>
    </row>
    <row r="864" spans="1:6" ht="17.850000000000001" customHeight="1">
      <c r="A864" s="11" t="s">
        <v>1305</v>
      </c>
      <c r="B864" s="1" t="s">
        <v>527</v>
      </c>
      <c r="C864" s="7">
        <v>100000000</v>
      </c>
      <c r="D864" s="34">
        <f t="shared" si="180"/>
        <v>70000000</v>
      </c>
      <c r="E864" s="44">
        <f t="shared" si="176"/>
        <v>-30000000</v>
      </c>
      <c r="F864" s="21"/>
    </row>
    <row r="865" spans="1:7" ht="17.850000000000001" customHeight="1">
      <c r="A865" s="11" t="s">
        <v>1306</v>
      </c>
      <c r="B865" s="1" t="s">
        <v>528</v>
      </c>
      <c r="C865" s="7">
        <v>65000000</v>
      </c>
      <c r="D865" s="34">
        <f t="shared" si="180"/>
        <v>45500000</v>
      </c>
      <c r="E865" s="44">
        <f t="shared" si="176"/>
        <v>-19500000</v>
      </c>
      <c r="F865" s="21"/>
    </row>
    <row r="866" spans="1:7" ht="17.850000000000001" customHeight="1">
      <c r="A866" s="11" t="s">
        <v>1307</v>
      </c>
      <c r="B866" s="4" t="s">
        <v>529</v>
      </c>
      <c r="C866" s="7">
        <v>120000000</v>
      </c>
      <c r="D866" s="34">
        <f t="shared" si="180"/>
        <v>84000000</v>
      </c>
      <c r="E866" s="44">
        <f t="shared" si="176"/>
        <v>-36000000</v>
      </c>
      <c r="F866" s="21"/>
    </row>
    <row r="867" spans="1:7" ht="17.850000000000001" customHeight="1">
      <c r="A867" s="11" t="s">
        <v>1308</v>
      </c>
      <c r="B867" s="4" t="s">
        <v>531</v>
      </c>
      <c r="C867" s="7">
        <v>100000000</v>
      </c>
      <c r="D867" s="34">
        <f t="shared" si="180"/>
        <v>70000000</v>
      </c>
      <c r="E867" s="44">
        <f t="shared" si="176"/>
        <v>-30000000</v>
      </c>
      <c r="F867" s="21"/>
    </row>
    <row r="868" spans="1:7" ht="17.850000000000001" customHeight="1">
      <c r="A868" s="11" t="s">
        <v>1309</v>
      </c>
      <c r="B868" s="1" t="s">
        <v>537</v>
      </c>
      <c r="C868" s="7">
        <v>120000000</v>
      </c>
      <c r="D868" s="34">
        <f t="shared" si="180"/>
        <v>84000000</v>
      </c>
      <c r="E868" s="44">
        <f t="shared" si="176"/>
        <v>-36000000</v>
      </c>
      <c r="F868" s="21"/>
    </row>
    <row r="869" spans="1:7" ht="17.850000000000001" customHeight="1">
      <c r="A869" s="11" t="s">
        <v>1310</v>
      </c>
      <c r="B869" s="1" t="s">
        <v>1814</v>
      </c>
      <c r="C869" s="7">
        <v>40000000</v>
      </c>
      <c r="D869" s="34">
        <f t="shared" si="180"/>
        <v>28000000</v>
      </c>
      <c r="E869" s="44">
        <f t="shared" si="176"/>
        <v>-12000000</v>
      </c>
      <c r="F869" s="38" t="s">
        <v>1855</v>
      </c>
    </row>
    <row r="870" spans="1:7" ht="17.850000000000001" customHeight="1">
      <c r="A870" s="11" t="s">
        <v>1311</v>
      </c>
      <c r="B870" s="1" t="s">
        <v>552</v>
      </c>
      <c r="C870" s="7">
        <v>40000000</v>
      </c>
      <c r="D870" s="34">
        <f t="shared" si="180"/>
        <v>28000000</v>
      </c>
      <c r="E870" s="44">
        <f t="shared" si="176"/>
        <v>-12000000</v>
      </c>
      <c r="F870" s="21"/>
    </row>
    <row r="871" spans="1:7" ht="17.850000000000001" customHeight="1">
      <c r="A871" s="11" t="s">
        <v>1312</v>
      </c>
      <c r="B871" s="4" t="s">
        <v>557</v>
      </c>
      <c r="C871" s="7">
        <v>40000000</v>
      </c>
      <c r="D871" s="34">
        <f t="shared" si="180"/>
        <v>28000000</v>
      </c>
      <c r="E871" s="44">
        <f t="shared" si="176"/>
        <v>-12000000</v>
      </c>
      <c r="F871" s="21"/>
      <c r="G871" s="22"/>
    </row>
    <row r="872" spans="1:7" ht="17.850000000000001" customHeight="1">
      <c r="A872" s="31" t="s">
        <v>1313</v>
      </c>
      <c r="B872" s="28" t="s">
        <v>1830</v>
      </c>
      <c r="C872" s="8">
        <v>40000000</v>
      </c>
      <c r="D872" s="35">
        <f t="shared" si="180"/>
        <v>28000000</v>
      </c>
      <c r="E872" s="44">
        <f t="shared" si="176"/>
        <v>-12000000</v>
      </c>
      <c r="F872" s="38" t="s">
        <v>1855</v>
      </c>
    </row>
    <row r="873" spans="1:7" ht="17.850000000000001" customHeight="1">
      <c r="A873" s="11" t="s">
        <v>1314</v>
      </c>
      <c r="B873" s="1" t="s">
        <v>530</v>
      </c>
      <c r="C873" s="7">
        <v>20000000</v>
      </c>
      <c r="D873" s="34">
        <f t="shared" si="180"/>
        <v>14000000</v>
      </c>
      <c r="E873" s="44">
        <f t="shared" si="176"/>
        <v>-6000000</v>
      </c>
      <c r="F873" s="21"/>
    </row>
    <row r="874" spans="1:7" ht="17.850000000000001" customHeight="1">
      <c r="A874" s="11" t="s">
        <v>1315</v>
      </c>
      <c r="B874" s="4" t="s">
        <v>532</v>
      </c>
      <c r="C874" s="7">
        <v>60000000</v>
      </c>
      <c r="D874" s="34">
        <f t="shared" si="180"/>
        <v>42000000</v>
      </c>
      <c r="E874" s="44">
        <f t="shared" si="176"/>
        <v>-18000000</v>
      </c>
      <c r="F874" s="21"/>
    </row>
    <row r="875" spans="1:7" ht="17.850000000000001" customHeight="1">
      <c r="A875" s="11" t="s">
        <v>1316</v>
      </c>
      <c r="B875" s="4" t="s">
        <v>533</v>
      </c>
      <c r="C875" s="7">
        <v>60000000</v>
      </c>
      <c r="D875" s="34">
        <f t="shared" si="180"/>
        <v>42000000</v>
      </c>
      <c r="E875" s="44">
        <f t="shared" si="176"/>
        <v>-18000000</v>
      </c>
      <c r="F875" s="21"/>
    </row>
    <row r="876" spans="1:7" ht="17.850000000000001" customHeight="1">
      <c r="A876" s="11" t="s">
        <v>1317</v>
      </c>
      <c r="B876" s="4" t="s">
        <v>534</v>
      </c>
      <c r="C876" s="7">
        <v>60000000</v>
      </c>
      <c r="D876" s="34">
        <f t="shared" si="180"/>
        <v>42000000</v>
      </c>
      <c r="E876" s="44">
        <f t="shared" ref="E876:E936" si="181">SUM(D876-C876)</f>
        <v>-18000000</v>
      </c>
      <c r="F876" s="21"/>
    </row>
    <row r="877" spans="1:7" ht="17.850000000000001" customHeight="1">
      <c r="A877" s="11" t="s">
        <v>1318</v>
      </c>
      <c r="B877" s="4" t="s">
        <v>535</v>
      </c>
      <c r="C877" s="7">
        <v>100000000</v>
      </c>
      <c r="D877" s="34">
        <f t="shared" si="180"/>
        <v>70000000</v>
      </c>
      <c r="E877" s="44">
        <f t="shared" si="181"/>
        <v>-30000000</v>
      </c>
      <c r="F877" s="21"/>
    </row>
    <row r="878" spans="1:7" ht="17.850000000000001" customHeight="1">
      <c r="A878" s="11" t="s">
        <v>1319</v>
      </c>
      <c r="B878" s="4" t="s">
        <v>536</v>
      </c>
      <c r="C878" s="7">
        <v>50000000</v>
      </c>
      <c r="D878" s="34">
        <f t="shared" si="180"/>
        <v>35000000</v>
      </c>
      <c r="E878" s="44">
        <f t="shared" si="181"/>
        <v>-15000000</v>
      </c>
      <c r="F878" s="21"/>
    </row>
    <row r="879" spans="1:7" ht="17.850000000000001" customHeight="1">
      <c r="A879" s="11" t="s">
        <v>1320</v>
      </c>
      <c r="B879" s="4" t="s">
        <v>1560</v>
      </c>
      <c r="C879" s="7">
        <v>30000000</v>
      </c>
      <c r="D879" s="34">
        <f t="shared" si="180"/>
        <v>21000000</v>
      </c>
      <c r="E879" s="44">
        <f t="shared" si="181"/>
        <v>-9000000</v>
      </c>
      <c r="F879" s="21"/>
    </row>
    <row r="880" spans="1:7" ht="17.850000000000001" customHeight="1">
      <c r="A880" s="11" t="s">
        <v>1321</v>
      </c>
      <c r="B880" s="1" t="s">
        <v>538</v>
      </c>
      <c r="C880" s="7">
        <v>40000000</v>
      </c>
      <c r="D880" s="34">
        <f t="shared" si="180"/>
        <v>28000000</v>
      </c>
      <c r="E880" s="44">
        <f t="shared" si="181"/>
        <v>-12000000</v>
      </c>
      <c r="F880" s="21"/>
    </row>
    <row r="881" spans="1:6" ht="17.850000000000001" customHeight="1">
      <c r="A881" s="11" t="s">
        <v>1322</v>
      </c>
      <c r="B881" s="4" t="s">
        <v>539</v>
      </c>
      <c r="C881" s="7">
        <v>50000000</v>
      </c>
      <c r="D881" s="34">
        <f t="shared" si="180"/>
        <v>35000000</v>
      </c>
      <c r="E881" s="44">
        <f t="shared" si="181"/>
        <v>-15000000</v>
      </c>
      <c r="F881" s="21"/>
    </row>
    <row r="882" spans="1:6" ht="17.850000000000001" customHeight="1">
      <c r="A882" s="11" t="s">
        <v>1323</v>
      </c>
      <c r="B882" s="1" t="s">
        <v>540</v>
      </c>
      <c r="C882" s="7">
        <v>40000000</v>
      </c>
      <c r="D882" s="34">
        <f t="shared" si="180"/>
        <v>28000000</v>
      </c>
      <c r="E882" s="44">
        <f t="shared" si="181"/>
        <v>-12000000</v>
      </c>
      <c r="F882" s="21"/>
    </row>
    <row r="883" spans="1:6" ht="17.850000000000001" customHeight="1">
      <c r="A883" s="11" t="s">
        <v>1324</v>
      </c>
      <c r="B883" s="1" t="s">
        <v>541</v>
      </c>
      <c r="C883" s="7">
        <v>30000000</v>
      </c>
      <c r="D883" s="34">
        <f t="shared" si="180"/>
        <v>21000000</v>
      </c>
      <c r="E883" s="44">
        <f t="shared" si="181"/>
        <v>-9000000</v>
      </c>
      <c r="F883" s="21"/>
    </row>
    <row r="884" spans="1:6" ht="17.850000000000001" customHeight="1">
      <c r="A884" s="11" t="s">
        <v>1325</v>
      </c>
      <c r="B884" s="4" t="s">
        <v>542</v>
      </c>
      <c r="C884" s="7">
        <v>200000000</v>
      </c>
      <c r="D884" s="34">
        <v>50000000</v>
      </c>
      <c r="E884" s="44">
        <f t="shared" si="181"/>
        <v>-150000000</v>
      </c>
      <c r="F884" s="21"/>
    </row>
    <row r="885" spans="1:6" ht="17.850000000000001" customHeight="1">
      <c r="A885" s="11" t="s">
        <v>1326</v>
      </c>
      <c r="B885" s="1" t="s">
        <v>543</v>
      </c>
      <c r="C885" s="7">
        <v>50000000</v>
      </c>
      <c r="D885" s="34">
        <f t="shared" si="180"/>
        <v>35000000</v>
      </c>
      <c r="E885" s="44">
        <f t="shared" si="181"/>
        <v>-15000000</v>
      </c>
      <c r="F885" s="21"/>
    </row>
    <row r="886" spans="1:6" ht="17.850000000000001" customHeight="1">
      <c r="A886" s="11" t="s">
        <v>1327</v>
      </c>
      <c r="B886" s="1" t="s">
        <v>544</v>
      </c>
      <c r="C886" s="7">
        <v>30000000</v>
      </c>
      <c r="D886" s="34">
        <f t="shared" si="180"/>
        <v>21000000</v>
      </c>
      <c r="E886" s="44">
        <f t="shared" si="181"/>
        <v>-9000000</v>
      </c>
      <c r="F886" s="21"/>
    </row>
    <row r="887" spans="1:6" ht="17.850000000000001" customHeight="1">
      <c r="A887" s="11" t="s">
        <v>1328</v>
      </c>
      <c r="B887" s="4" t="s">
        <v>545</v>
      </c>
      <c r="C887" s="7">
        <v>50000000</v>
      </c>
      <c r="D887" s="34">
        <f t="shared" si="180"/>
        <v>35000000</v>
      </c>
      <c r="E887" s="44">
        <f t="shared" si="181"/>
        <v>-15000000</v>
      </c>
      <c r="F887" s="21"/>
    </row>
    <row r="888" spans="1:6" ht="17.850000000000001" customHeight="1">
      <c r="A888" s="11" t="s">
        <v>1329</v>
      </c>
      <c r="B888" s="1" t="s">
        <v>546</v>
      </c>
      <c r="C888" s="7">
        <v>65000000</v>
      </c>
      <c r="D888" s="34">
        <f t="shared" si="180"/>
        <v>45500000</v>
      </c>
      <c r="E888" s="44">
        <f t="shared" si="181"/>
        <v>-19500000</v>
      </c>
      <c r="F888" s="21"/>
    </row>
    <row r="889" spans="1:6" ht="17.850000000000001" customHeight="1">
      <c r="A889" s="11" t="s">
        <v>1330</v>
      </c>
      <c r="B889" s="1" t="s">
        <v>547</v>
      </c>
      <c r="C889" s="7">
        <v>50000000</v>
      </c>
      <c r="D889" s="34">
        <f t="shared" si="180"/>
        <v>35000000</v>
      </c>
      <c r="E889" s="44">
        <f t="shared" si="181"/>
        <v>-15000000</v>
      </c>
      <c r="F889" s="21"/>
    </row>
    <row r="890" spans="1:6" ht="17.850000000000001" customHeight="1">
      <c r="A890" s="11" t="s">
        <v>1331</v>
      </c>
      <c r="B890" s="1" t="s">
        <v>548</v>
      </c>
      <c r="C890" s="7">
        <v>50000000</v>
      </c>
      <c r="D890" s="34">
        <f t="shared" si="180"/>
        <v>35000000</v>
      </c>
      <c r="E890" s="44">
        <f t="shared" si="181"/>
        <v>-15000000</v>
      </c>
      <c r="F890" s="21"/>
    </row>
    <row r="891" spans="1:6" ht="17.850000000000001" customHeight="1">
      <c r="A891" s="11" t="s">
        <v>1332</v>
      </c>
      <c r="B891" s="1" t="s">
        <v>549</v>
      </c>
      <c r="C891" s="7">
        <v>80000000</v>
      </c>
      <c r="D891" s="34">
        <f t="shared" si="180"/>
        <v>56000000</v>
      </c>
      <c r="E891" s="44">
        <f t="shared" si="181"/>
        <v>-24000000</v>
      </c>
      <c r="F891" s="21"/>
    </row>
    <row r="892" spans="1:6" ht="17.850000000000001" customHeight="1">
      <c r="A892" s="11" t="s">
        <v>1333</v>
      </c>
      <c r="B892" s="1" t="s">
        <v>550</v>
      </c>
      <c r="C892" s="7">
        <v>60000000</v>
      </c>
      <c r="D892" s="34">
        <f t="shared" si="180"/>
        <v>42000000</v>
      </c>
      <c r="E892" s="44">
        <f t="shared" si="181"/>
        <v>-18000000</v>
      </c>
      <c r="F892" s="21"/>
    </row>
    <row r="893" spans="1:6" ht="17.850000000000001" customHeight="1">
      <c r="A893" s="11" t="s">
        <v>1334</v>
      </c>
      <c r="B893" s="1" t="s">
        <v>551</v>
      </c>
      <c r="C893" s="7">
        <v>40000000</v>
      </c>
      <c r="D893" s="34">
        <f t="shared" si="180"/>
        <v>28000000</v>
      </c>
      <c r="E893" s="44">
        <f t="shared" si="181"/>
        <v>-12000000</v>
      </c>
      <c r="F893" s="21"/>
    </row>
    <row r="894" spans="1:6" ht="17.850000000000001" customHeight="1">
      <c r="A894" s="11" t="s">
        <v>1335</v>
      </c>
      <c r="B894" s="4" t="s">
        <v>553</v>
      </c>
      <c r="C894" s="7">
        <v>700000000</v>
      </c>
      <c r="D894" s="34">
        <f t="shared" si="180"/>
        <v>490000000</v>
      </c>
      <c r="E894" s="44">
        <f t="shared" si="181"/>
        <v>-210000000</v>
      </c>
      <c r="F894" s="21"/>
    </row>
    <row r="895" spans="1:6" ht="17.850000000000001" customHeight="1">
      <c r="A895" s="11" t="s">
        <v>1336</v>
      </c>
      <c r="B895" s="4" t="s">
        <v>554</v>
      </c>
      <c r="C895" s="7">
        <v>199666757</v>
      </c>
      <c r="D895" s="34">
        <f t="shared" si="180"/>
        <v>139766729.90000001</v>
      </c>
      <c r="E895" s="44">
        <f t="shared" si="181"/>
        <v>-59900027.099999994</v>
      </c>
      <c r="F895" s="21"/>
    </row>
    <row r="896" spans="1:6" ht="17.850000000000001" customHeight="1">
      <c r="A896" s="11" t="s">
        <v>1337</v>
      </c>
      <c r="B896" s="4" t="s">
        <v>555</v>
      </c>
      <c r="C896" s="7">
        <v>200000000</v>
      </c>
      <c r="D896" s="34">
        <f t="shared" si="180"/>
        <v>140000000</v>
      </c>
      <c r="E896" s="44">
        <f t="shared" si="181"/>
        <v>-60000000</v>
      </c>
      <c r="F896" s="21"/>
    </row>
    <row r="897" spans="1:7" ht="17.850000000000001" customHeight="1">
      <c r="A897" s="11" t="s">
        <v>1338</v>
      </c>
      <c r="B897" s="4" t="s">
        <v>556</v>
      </c>
      <c r="C897" s="7">
        <v>50000000</v>
      </c>
      <c r="D897" s="34">
        <f t="shared" si="180"/>
        <v>35000000</v>
      </c>
      <c r="E897" s="44">
        <f t="shared" si="181"/>
        <v>-15000000</v>
      </c>
      <c r="F897" s="21"/>
    </row>
    <row r="898" spans="1:7" ht="17.850000000000001" customHeight="1">
      <c r="A898" s="11"/>
      <c r="B898" s="14" t="s">
        <v>1561</v>
      </c>
      <c r="C898" s="2">
        <f>SUM(C834:C897)</f>
        <v>4814666757</v>
      </c>
      <c r="D898" s="36">
        <f t="shared" ref="D898" si="182">SUM(D834:D897)</f>
        <v>3280266729.9000001</v>
      </c>
      <c r="E898" s="45">
        <f t="shared" si="181"/>
        <v>-1534400027.0999999</v>
      </c>
      <c r="F898" s="21"/>
    </row>
    <row r="899" spans="1:7" ht="17.850000000000001" customHeight="1">
      <c r="A899" s="5" t="s">
        <v>1339</v>
      </c>
      <c r="B899" s="1"/>
      <c r="C899" s="2"/>
      <c r="D899" s="34"/>
      <c r="E899" s="17"/>
      <c r="F899" s="21"/>
    </row>
    <row r="900" spans="1:7" ht="17.850000000000001" customHeight="1">
      <c r="A900" s="11" t="s">
        <v>1340</v>
      </c>
      <c r="B900" s="1" t="s">
        <v>1816</v>
      </c>
      <c r="C900" s="7">
        <v>420000000</v>
      </c>
      <c r="D900" s="34">
        <f t="shared" si="180"/>
        <v>294000000</v>
      </c>
      <c r="E900" s="44">
        <f t="shared" si="181"/>
        <v>-126000000</v>
      </c>
      <c r="F900" s="38" t="s">
        <v>1855</v>
      </c>
      <c r="G900" s="25"/>
    </row>
    <row r="901" spans="1:7" ht="17.850000000000001" customHeight="1">
      <c r="A901" s="11" t="s">
        <v>1341</v>
      </c>
      <c r="B901" s="1" t="s">
        <v>1815</v>
      </c>
      <c r="C901" s="7">
        <v>21000000</v>
      </c>
      <c r="D901" s="34">
        <f t="shared" si="180"/>
        <v>14700000</v>
      </c>
      <c r="E901" s="44">
        <f t="shared" si="181"/>
        <v>-6300000</v>
      </c>
      <c r="F901" s="38" t="s">
        <v>1855</v>
      </c>
      <c r="G901" s="25"/>
    </row>
    <row r="902" spans="1:7" ht="17.850000000000001" customHeight="1">
      <c r="A902" s="11" t="s">
        <v>1342</v>
      </c>
      <c r="B902" s="1" t="s">
        <v>558</v>
      </c>
      <c r="C902" s="7">
        <v>15035000</v>
      </c>
      <c r="D902" s="34">
        <f t="shared" si="180"/>
        <v>10524500</v>
      </c>
      <c r="E902" s="44">
        <f t="shared" si="181"/>
        <v>-4510500</v>
      </c>
      <c r="F902" s="21"/>
      <c r="G902" s="22"/>
    </row>
    <row r="903" spans="1:7" ht="17.850000000000001" customHeight="1">
      <c r="A903" s="11" t="s">
        <v>1343</v>
      </c>
      <c r="B903" s="1" t="s">
        <v>559</v>
      </c>
      <c r="C903" s="7">
        <v>15000000</v>
      </c>
      <c r="D903" s="34">
        <f t="shared" si="180"/>
        <v>10500000</v>
      </c>
      <c r="E903" s="44">
        <f t="shared" si="181"/>
        <v>-4500000</v>
      </c>
      <c r="F903" s="21"/>
    </row>
    <row r="904" spans="1:7" ht="17.850000000000001" customHeight="1">
      <c r="A904" s="11" t="s">
        <v>1344</v>
      </c>
      <c r="B904" s="1" t="s">
        <v>560</v>
      </c>
      <c r="C904" s="7">
        <v>13700363</v>
      </c>
      <c r="D904" s="34">
        <f t="shared" si="180"/>
        <v>9590254.0999999996</v>
      </c>
      <c r="E904" s="44">
        <f t="shared" si="181"/>
        <v>-4110108.9000000004</v>
      </c>
      <c r="F904" s="21"/>
    </row>
    <row r="905" spans="1:7" ht="17.850000000000001" customHeight="1">
      <c r="A905" s="11" t="s">
        <v>1488</v>
      </c>
      <c r="B905" s="1" t="s">
        <v>561</v>
      </c>
      <c r="C905" s="7">
        <v>50013142</v>
      </c>
      <c r="D905" s="34">
        <f t="shared" si="180"/>
        <v>35009199.399999999</v>
      </c>
      <c r="E905" s="44">
        <f t="shared" si="181"/>
        <v>-15003942.600000001</v>
      </c>
      <c r="F905" s="21"/>
    </row>
    <row r="906" spans="1:7" ht="17.850000000000001" customHeight="1">
      <c r="A906" s="11" t="s">
        <v>1489</v>
      </c>
      <c r="B906" s="1" t="s">
        <v>59</v>
      </c>
      <c r="C906" s="7">
        <v>30000000</v>
      </c>
      <c r="D906" s="34">
        <f t="shared" si="180"/>
        <v>21000000</v>
      </c>
      <c r="E906" s="44">
        <f t="shared" si="181"/>
        <v>-9000000</v>
      </c>
      <c r="F906" s="21"/>
    </row>
    <row r="907" spans="1:7" ht="17.850000000000001" customHeight="1">
      <c r="A907" s="11"/>
      <c r="B907" s="14" t="s">
        <v>1562</v>
      </c>
      <c r="C907" s="2">
        <f>SUM(C900:C906)</f>
        <v>564748505</v>
      </c>
      <c r="D907" s="36">
        <f t="shared" ref="D907" si="183">SUM(D900:D906)</f>
        <v>395323953.5</v>
      </c>
      <c r="E907" s="45">
        <f t="shared" si="181"/>
        <v>-169424551.5</v>
      </c>
      <c r="F907" s="21"/>
    </row>
    <row r="908" spans="1:7" ht="17.850000000000001" customHeight="1">
      <c r="A908" s="5" t="s">
        <v>1345</v>
      </c>
      <c r="B908" s="1"/>
      <c r="C908" s="2"/>
      <c r="D908" s="34"/>
      <c r="E908" s="17"/>
      <c r="F908" s="21"/>
    </row>
    <row r="909" spans="1:7" ht="17.850000000000001" customHeight="1">
      <c r="A909" s="11" t="s">
        <v>1346</v>
      </c>
      <c r="B909" s="1" t="s">
        <v>562</v>
      </c>
      <c r="C909" s="7">
        <v>10000000</v>
      </c>
      <c r="D909" s="34">
        <f t="shared" si="180"/>
        <v>7000000</v>
      </c>
      <c r="E909" s="44">
        <f t="shared" si="181"/>
        <v>-3000000</v>
      </c>
      <c r="F909" s="21"/>
    </row>
    <row r="910" spans="1:7" ht="17.850000000000001" customHeight="1">
      <c r="A910" s="11" t="s">
        <v>1347</v>
      </c>
      <c r="B910" s="1" t="s">
        <v>563</v>
      </c>
      <c r="C910" s="7">
        <v>5000000</v>
      </c>
      <c r="D910" s="34">
        <f t="shared" si="180"/>
        <v>3500000</v>
      </c>
      <c r="E910" s="44">
        <f t="shared" si="181"/>
        <v>-1500000</v>
      </c>
      <c r="F910" s="21"/>
    </row>
    <row r="911" spans="1:7" ht="17.850000000000001" customHeight="1">
      <c r="A911" s="11" t="s">
        <v>1348</v>
      </c>
      <c r="B911" s="1" t="s">
        <v>564</v>
      </c>
      <c r="C911" s="7">
        <v>5000000</v>
      </c>
      <c r="D911" s="34">
        <f t="shared" si="180"/>
        <v>3500000</v>
      </c>
      <c r="E911" s="44">
        <f t="shared" si="181"/>
        <v>-1500000</v>
      </c>
      <c r="F911" s="21"/>
    </row>
    <row r="912" spans="1:7" ht="17.850000000000001" customHeight="1">
      <c r="A912" s="11" t="s">
        <v>1349</v>
      </c>
      <c r="B912" s="1" t="s">
        <v>565</v>
      </c>
      <c r="C912" s="7">
        <v>0</v>
      </c>
      <c r="D912" s="34">
        <f t="shared" si="180"/>
        <v>0</v>
      </c>
      <c r="E912" s="44">
        <f t="shared" si="181"/>
        <v>0</v>
      </c>
      <c r="F912" s="21"/>
    </row>
    <row r="913" spans="1:6" ht="17.850000000000001" customHeight="1">
      <c r="A913" s="11" t="s">
        <v>1350</v>
      </c>
      <c r="B913" s="1" t="s">
        <v>566</v>
      </c>
      <c r="C913" s="7">
        <v>1000000</v>
      </c>
      <c r="D913" s="34">
        <f t="shared" si="180"/>
        <v>700000</v>
      </c>
      <c r="E913" s="44">
        <f t="shared" si="181"/>
        <v>-300000</v>
      </c>
      <c r="F913" s="21"/>
    </row>
    <row r="914" spans="1:6" ht="17.850000000000001" customHeight="1">
      <c r="A914" s="11" t="s">
        <v>1351</v>
      </c>
      <c r="B914" s="1" t="s">
        <v>567</v>
      </c>
      <c r="C914" s="7">
        <v>3000000</v>
      </c>
      <c r="D914" s="34">
        <f t="shared" si="180"/>
        <v>2100000</v>
      </c>
      <c r="E914" s="44">
        <f t="shared" si="181"/>
        <v>-900000</v>
      </c>
      <c r="F914" s="21"/>
    </row>
    <row r="915" spans="1:6" ht="17.850000000000001" customHeight="1">
      <c r="A915" s="11" t="s">
        <v>1352</v>
      </c>
      <c r="B915" s="1" t="s">
        <v>568</v>
      </c>
      <c r="C915" s="7">
        <v>36000000</v>
      </c>
      <c r="D915" s="34">
        <f t="shared" si="180"/>
        <v>25200000</v>
      </c>
      <c r="E915" s="44">
        <f t="shared" si="181"/>
        <v>-10800000</v>
      </c>
      <c r="F915" s="21"/>
    </row>
    <row r="916" spans="1:6" ht="17.850000000000001" customHeight="1">
      <c r="A916" s="11"/>
      <c r="B916" s="14" t="s">
        <v>1563</v>
      </c>
      <c r="C916" s="2">
        <f>SUM(C909:C915)</f>
        <v>60000000</v>
      </c>
      <c r="D916" s="36">
        <f t="shared" ref="D916" si="184">SUM(D909:D915)</f>
        <v>42000000</v>
      </c>
      <c r="E916" s="45">
        <f t="shared" si="181"/>
        <v>-18000000</v>
      </c>
      <c r="F916" s="21"/>
    </row>
    <row r="917" spans="1:6" ht="17.850000000000001" customHeight="1">
      <c r="A917" s="5" t="s">
        <v>1353</v>
      </c>
      <c r="B917" s="14"/>
      <c r="C917" s="2"/>
      <c r="D917" s="34"/>
      <c r="E917" s="17"/>
      <c r="F917" s="21"/>
    </row>
    <row r="918" spans="1:6" ht="17.850000000000001" customHeight="1">
      <c r="A918" s="11" t="s">
        <v>1354</v>
      </c>
      <c r="B918" s="1" t="s">
        <v>569</v>
      </c>
      <c r="C918" s="2">
        <v>500000000</v>
      </c>
      <c r="D918" s="34">
        <f t="shared" ref="D918:D980" si="185">SUM(C918)-30%*(C918)</f>
        <v>350000000</v>
      </c>
      <c r="E918" s="44">
        <f t="shared" si="181"/>
        <v>-150000000</v>
      </c>
      <c r="F918" s="21"/>
    </row>
    <row r="919" spans="1:6" ht="17.850000000000001" customHeight="1">
      <c r="A919" s="11" t="s">
        <v>1355</v>
      </c>
      <c r="B919" s="9" t="s">
        <v>570</v>
      </c>
      <c r="C919" s="2">
        <v>500000000</v>
      </c>
      <c r="D919" s="34">
        <f t="shared" si="185"/>
        <v>350000000</v>
      </c>
      <c r="E919" s="44">
        <f t="shared" si="181"/>
        <v>-150000000</v>
      </c>
      <c r="F919" s="21"/>
    </row>
    <row r="920" spans="1:6" ht="17.850000000000001" customHeight="1">
      <c r="A920" s="11"/>
      <c r="B920" s="14" t="s">
        <v>1564</v>
      </c>
      <c r="C920" s="2">
        <f>SUM(C918:C919)</f>
        <v>1000000000</v>
      </c>
      <c r="D920" s="36">
        <f t="shared" ref="D920" si="186">SUM(D918:D919)</f>
        <v>700000000</v>
      </c>
      <c r="E920" s="45">
        <f t="shared" si="181"/>
        <v>-300000000</v>
      </c>
      <c r="F920" s="21"/>
    </row>
    <row r="921" spans="1:6" ht="17.850000000000001" customHeight="1">
      <c r="A921" s="5" t="s">
        <v>1356</v>
      </c>
      <c r="B921" s="1"/>
      <c r="C921" s="2"/>
      <c r="D921" s="34"/>
      <c r="E921" s="17"/>
      <c r="F921" s="21"/>
    </row>
    <row r="922" spans="1:6" ht="17.850000000000001" customHeight="1">
      <c r="A922" s="11" t="s">
        <v>1357</v>
      </c>
      <c r="B922" s="1" t="s">
        <v>571</v>
      </c>
      <c r="C922" s="7">
        <v>119900000</v>
      </c>
      <c r="D922" s="34">
        <f t="shared" si="185"/>
        <v>83930000</v>
      </c>
      <c r="E922" s="44">
        <f t="shared" si="181"/>
        <v>-35970000</v>
      </c>
      <c r="F922" s="21"/>
    </row>
    <row r="923" spans="1:6" ht="17.850000000000001" customHeight="1">
      <c r="A923" s="11" t="s">
        <v>1358</v>
      </c>
      <c r="B923" s="1" t="s">
        <v>572</v>
      </c>
      <c r="C923" s="7">
        <v>119900000</v>
      </c>
      <c r="D923" s="34">
        <f t="shared" si="185"/>
        <v>83930000</v>
      </c>
      <c r="E923" s="44">
        <f t="shared" si="181"/>
        <v>-35970000</v>
      </c>
      <c r="F923" s="21"/>
    </row>
    <row r="924" spans="1:6" ht="17.850000000000001" customHeight="1">
      <c r="A924" s="11" t="s">
        <v>1359</v>
      </c>
      <c r="B924" s="1" t="s">
        <v>573</v>
      </c>
      <c r="C924" s="7">
        <v>139275840</v>
      </c>
      <c r="D924" s="34">
        <f t="shared" si="185"/>
        <v>97493088</v>
      </c>
      <c r="E924" s="44">
        <f t="shared" si="181"/>
        <v>-41782752</v>
      </c>
      <c r="F924" s="21"/>
    </row>
    <row r="925" spans="1:6" ht="17.850000000000001" customHeight="1">
      <c r="A925" s="11" t="s">
        <v>1360</v>
      </c>
      <c r="B925" s="1" t="s">
        <v>574</v>
      </c>
      <c r="C925" s="7">
        <v>145079000</v>
      </c>
      <c r="D925" s="34">
        <f t="shared" si="185"/>
        <v>101555300</v>
      </c>
      <c r="E925" s="44">
        <f t="shared" si="181"/>
        <v>-43523700</v>
      </c>
      <c r="F925" s="21"/>
    </row>
    <row r="926" spans="1:6" ht="17.850000000000001" customHeight="1">
      <c r="A926" s="11" t="s">
        <v>1361</v>
      </c>
      <c r="B926" s="1" t="s">
        <v>575</v>
      </c>
      <c r="C926" s="7">
        <v>145079000</v>
      </c>
      <c r="D926" s="34">
        <f t="shared" si="185"/>
        <v>101555300</v>
      </c>
      <c r="E926" s="44">
        <f t="shared" si="181"/>
        <v>-43523700</v>
      </c>
      <c r="F926" s="21"/>
    </row>
    <row r="927" spans="1:6" ht="17.850000000000001" customHeight="1">
      <c r="A927" s="11" t="s">
        <v>1362</v>
      </c>
      <c r="B927" s="9" t="s">
        <v>570</v>
      </c>
      <c r="C927" s="7">
        <v>239800000</v>
      </c>
      <c r="D927" s="34">
        <f t="shared" si="185"/>
        <v>167860000</v>
      </c>
      <c r="E927" s="44">
        <f t="shared" si="181"/>
        <v>-71940000</v>
      </c>
      <c r="F927" s="21"/>
    </row>
    <row r="928" spans="1:6" ht="17.850000000000001" customHeight="1">
      <c r="A928" s="11"/>
      <c r="B928" s="14" t="s">
        <v>1565</v>
      </c>
      <c r="C928" s="2">
        <f>SUM(C922:C927)</f>
        <v>909033840</v>
      </c>
      <c r="D928" s="36">
        <f t="shared" ref="D928" si="187">SUM(D922:D927)</f>
        <v>636323688</v>
      </c>
      <c r="E928" s="45">
        <f t="shared" si="181"/>
        <v>-272710152</v>
      </c>
      <c r="F928" s="21"/>
    </row>
    <row r="929" spans="1:6" ht="17.850000000000001" customHeight="1">
      <c r="A929" s="5" t="s">
        <v>1363</v>
      </c>
      <c r="B929" s="1"/>
      <c r="C929" s="2"/>
      <c r="D929" s="34"/>
      <c r="E929" s="17"/>
      <c r="F929" s="21"/>
    </row>
    <row r="930" spans="1:6" ht="17.850000000000001" customHeight="1">
      <c r="A930" s="11" t="s">
        <v>1357</v>
      </c>
      <c r="B930" s="1" t="s">
        <v>576</v>
      </c>
      <c r="C930" s="7">
        <v>50000000</v>
      </c>
      <c r="D930" s="34">
        <f t="shared" si="185"/>
        <v>35000000</v>
      </c>
      <c r="E930" s="44">
        <f t="shared" si="181"/>
        <v>-15000000</v>
      </c>
      <c r="F930" s="21"/>
    </row>
    <row r="931" spans="1:6" ht="17.850000000000001" customHeight="1">
      <c r="A931" s="11" t="s">
        <v>1358</v>
      </c>
      <c r="B931" s="1" t="s">
        <v>577</v>
      </c>
      <c r="C931" s="7">
        <v>25000000</v>
      </c>
      <c r="D931" s="34">
        <f t="shared" si="185"/>
        <v>17500000</v>
      </c>
      <c r="E931" s="44">
        <f t="shared" si="181"/>
        <v>-7500000</v>
      </c>
      <c r="F931" s="21"/>
    </row>
    <row r="932" spans="1:6" ht="17.850000000000001" customHeight="1">
      <c r="A932" s="11" t="s">
        <v>1359</v>
      </c>
      <c r="B932" s="1" t="s">
        <v>578</v>
      </c>
      <c r="C932" s="7">
        <v>30000000</v>
      </c>
      <c r="D932" s="34">
        <f t="shared" si="185"/>
        <v>21000000</v>
      </c>
      <c r="E932" s="44">
        <f t="shared" si="181"/>
        <v>-9000000</v>
      </c>
      <c r="F932" s="21"/>
    </row>
    <row r="933" spans="1:6" ht="17.850000000000001" customHeight="1">
      <c r="A933" s="11" t="s">
        <v>1360</v>
      </c>
      <c r="B933" s="1" t="s">
        <v>579</v>
      </c>
      <c r="C933" s="7">
        <v>5000000</v>
      </c>
      <c r="D933" s="34">
        <f t="shared" si="185"/>
        <v>3500000</v>
      </c>
      <c r="E933" s="44">
        <f t="shared" si="181"/>
        <v>-1500000</v>
      </c>
      <c r="F933" s="21"/>
    </row>
    <row r="934" spans="1:6" ht="17.850000000000001" customHeight="1">
      <c r="A934" s="11" t="s">
        <v>1361</v>
      </c>
      <c r="B934" s="1" t="s">
        <v>580</v>
      </c>
      <c r="C934" s="7">
        <v>60000000</v>
      </c>
      <c r="D934" s="34">
        <f t="shared" si="185"/>
        <v>42000000</v>
      </c>
      <c r="E934" s="44">
        <f t="shared" si="181"/>
        <v>-18000000</v>
      </c>
      <c r="F934" s="21"/>
    </row>
    <row r="935" spans="1:6" ht="17.850000000000001" customHeight="1">
      <c r="A935" s="11" t="s">
        <v>1362</v>
      </c>
      <c r="B935" s="1" t="s">
        <v>581</v>
      </c>
      <c r="C935" s="7">
        <v>100000000</v>
      </c>
      <c r="D935" s="34">
        <f t="shared" si="185"/>
        <v>70000000</v>
      </c>
      <c r="E935" s="44">
        <f t="shared" si="181"/>
        <v>-30000000</v>
      </c>
      <c r="F935" s="21"/>
    </row>
    <row r="936" spans="1:6" ht="17.850000000000001" customHeight="1">
      <c r="A936" s="11"/>
      <c r="B936" s="14" t="s">
        <v>1566</v>
      </c>
      <c r="C936" s="2">
        <f>SUM(C930:C935)</f>
        <v>270000000</v>
      </c>
      <c r="D936" s="36">
        <f t="shared" ref="D936" si="188">SUM(D930:D935)</f>
        <v>189000000</v>
      </c>
      <c r="E936" s="45">
        <f t="shared" si="181"/>
        <v>-81000000</v>
      </c>
      <c r="F936" s="21"/>
    </row>
    <row r="937" spans="1:6" ht="17.850000000000001" customHeight="1">
      <c r="A937" s="5" t="s">
        <v>1364</v>
      </c>
      <c r="B937" s="1"/>
      <c r="C937" s="2"/>
      <c r="D937" s="34"/>
      <c r="E937" s="17"/>
      <c r="F937" s="21"/>
    </row>
    <row r="938" spans="1:6" ht="17.850000000000001" customHeight="1">
      <c r="A938" s="11" t="s">
        <v>1365</v>
      </c>
      <c r="B938" s="10" t="s">
        <v>582</v>
      </c>
      <c r="C938" s="7">
        <v>0</v>
      </c>
      <c r="D938" s="34">
        <f t="shared" si="185"/>
        <v>0</v>
      </c>
      <c r="E938" s="17">
        <f>SUM(C938-D938)</f>
        <v>0</v>
      </c>
      <c r="F938" s="21"/>
    </row>
    <row r="939" spans="1:6" ht="17.850000000000001" customHeight="1">
      <c r="A939" s="11"/>
      <c r="B939" s="14" t="s">
        <v>1567</v>
      </c>
      <c r="C939" s="2">
        <f>SUM(C938:C938)</f>
        <v>0</v>
      </c>
      <c r="D939" s="36">
        <f t="shared" ref="D939" si="189">SUM(D938:D938)</f>
        <v>0</v>
      </c>
      <c r="E939" s="2">
        <f>SUM(E938:E938)</f>
        <v>0</v>
      </c>
      <c r="F939" s="21"/>
    </row>
    <row r="940" spans="1:6" ht="17.850000000000001" customHeight="1">
      <c r="A940" s="5" t="s">
        <v>1366</v>
      </c>
      <c r="B940" s="1"/>
      <c r="C940" s="2"/>
      <c r="D940" s="34"/>
      <c r="E940" s="17"/>
      <c r="F940" s="21"/>
    </row>
    <row r="941" spans="1:6" ht="17.850000000000001" customHeight="1">
      <c r="A941" s="11" t="s">
        <v>1367</v>
      </c>
      <c r="B941" s="1" t="s">
        <v>583</v>
      </c>
      <c r="C941" s="7">
        <v>50297428</v>
      </c>
      <c r="D941" s="34">
        <f t="shared" si="185"/>
        <v>35208199.600000001</v>
      </c>
      <c r="E941" s="44">
        <f t="shared" ref="E941:E1004" si="190">SUM(D941-C941)</f>
        <v>-15089228.399999999</v>
      </c>
      <c r="F941" s="21"/>
    </row>
    <row r="942" spans="1:6" ht="17.850000000000001" customHeight="1">
      <c r="A942" s="11" t="s">
        <v>1368</v>
      </c>
      <c r="B942" s="1" t="s">
        <v>584</v>
      </c>
      <c r="C942" s="7">
        <v>30000000</v>
      </c>
      <c r="D942" s="34">
        <f t="shared" si="185"/>
        <v>21000000</v>
      </c>
      <c r="E942" s="44">
        <f t="shared" si="190"/>
        <v>-9000000</v>
      </c>
      <c r="F942" s="21"/>
    </row>
    <row r="943" spans="1:6" ht="17.850000000000001" customHeight="1">
      <c r="A943" s="11"/>
      <c r="B943" s="14" t="s">
        <v>1568</v>
      </c>
      <c r="C943" s="2">
        <f>SUM(C941:C942)</f>
        <v>80297428</v>
      </c>
      <c r="D943" s="36">
        <f t="shared" ref="D943" si="191">SUM(D941:D942)</f>
        <v>56208199.600000001</v>
      </c>
      <c r="E943" s="45">
        <f t="shared" si="190"/>
        <v>-24089228.399999999</v>
      </c>
      <c r="F943" s="21"/>
    </row>
    <row r="944" spans="1:6" ht="17.850000000000001" customHeight="1">
      <c r="A944" s="5" t="s">
        <v>1369</v>
      </c>
      <c r="B944" s="1"/>
      <c r="C944" s="2"/>
      <c r="D944" s="34"/>
      <c r="E944" s="17"/>
      <c r="F944" s="21"/>
    </row>
    <row r="945" spans="1:7" ht="17.850000000000001" customHeight="1">
      <c r="A945" s="11" t="s">
        <v>1370</v>
      </c>
      <c r="B945" s="1" t="s">
        <v>585</v>
      </c>
      <c r="C945" s="7">
        <v>40200000</v>
      </c>
      <c r="D945" s="34">
        <f t="shared" si="185"/>
        <v>28140000</v>
      </c>
      <c r="E945" s="44">
        <f t="shared" si="190"/>
        <v>-12060000</v>
      </c>
      <c r="F945" s="21"/>
    </row>
    <row r="946" spans="1:7" ht="17.850000000000001" customHeight="1">
      <c r="A946" s="11"/>
      <c r="B946" s="14" t="s">
        <v>1569</v>
      </c>
      <c r="C946" s="2">
        <f>SUM(C945:C945)</f>
        <v>40200000</v>
      </c>
      <c r="D946" s="36">
        <f t="shared" ref="D946" si="192">SUM(D945:D945)</f>
        <v>28140000</v>
      </c>
      <c r="E946" s="45">
        <f t="shared" si="190"/>
        <v>-12060000</v>
      </c>
      <c r="F946" s="21"/>
    </row>
    <row r="947" spans="1:7" ht="17.850000000000001" customHeight="1">
      <c r="A947" s="5" t="s">
        <v>1371</v>
      </c>
      <c r="B947" s="1"/>
      <c r="C947" s="2"/>
      <c r="D947" s="34"/>
      <c r="E947" s="17"/>
      <c r="F947" s="21"/>
    </row>
    <row r="948" spans="1:7" ht="17.850000000000001" customHeight="1">
      <c r="A948" s="11" t="s">
        <v>1372</v>
      </c>
      <c r="B948" s="1" t="s">
        <v>586</v>
      </c>
      <c r="C948" s="7">
        <v>232000000</v>
      </c>
      <c r="D948" s="34">
        <f t="shared" si="185"/>
        <v>162400000</v>
      </c>
      <c r="E948" s="44">
        <f t="shared" si="190"/>
        <v>-69600000</v>
      </c>
      <c r="F948" s="21"/>
    </row>
    <row r="949" spans="1:7" ht="17.850000000000001" customHeight="1">
      <c r="A949" s="11" t="s">
        <v>1373</v>
      </c>
      <c r="B949" s="1" t="s">
        <v>587</v>
      </c>
      <c r="C949" s="7">
        <v>150000000</v>
      </c>
      <c r="D949" s="34">
        <f t="shared" si="185"/>
        <v>105000000</v>
      </c>
      <c r="E949" s="44">
        <f t="shared" si="190"/>
        <v>-45000000</v>
      </c>
      <c r="F949" s="21"/>
    </row>
    <row r="950" spans="1:7" ht="17.850000000000001" customHeight="1">
      <c r="A950" s="11" t="s">
        <v>1374</v>
      </c>
      <c r="B950" s="1" t="s">
        <v>588</v>
      </c>
      <c r="C950" s="7">
        <v>22700000</v>
      </c>
      <c r="D950" s="34">
        <f t="shared" si="185"/>
        <v>15890000</v>
      </c>
      <c r="E950" s="44">
        <f t="shared" si="190"/>
        <v>-6810000</v>
      </c>
      <c r="F950" s="21"/>
    </row>
    <row r="951" spans="1:7" ht="17.850000000000001" customHeight="1">
      <c r="A951" s="11" t="s">
        <v>1375</v>
      </c>
      <c r="B951" s="1" t="s">
        <v>589</v>
      </c>
      <c r="C951" s="7">
        <v>11881000</v>
      </c>
      <c r="D951" s="34">
        <f t="shared" si="185"/>
        <v>8316700</v>
      </c>
      <c r="E951" s="44">
        <f t="shared" si="190"/>
        <v>-3564300</v>
      </c>
      <c r="F951" s="21"/>
    </row>
    <row r="952" spans="1:7" ht="17.850000000000001" customHeight="1">
      <c r="A952" s="11" t="s">
        <v>1376</v>
      </c>
      <c r="B952" s="1" t="s">
        <v>1817</v>
      </c>
      <c r="C952" s="7">
        <v>240000000</v>
      </c>
      <c r="D952" s="34">
        <f t="shared" si="185"/>
        <v>168000000</v>
      </c>
      <c r="E952" s="44">
        <f t="shared" si="190"/>
        <v>-72000000</v>
      </c>
      <c r="F952" s="38" t="s">
        <v>1855</v>
      </c>
      <c r="G952" s="22"/>
    </row>
    <row r="953" spans="1:7" ht="17.850000000000001" customHeight="1">
      <c r="A953" s="11" t="s">
        <v>1377</v>
      </c>
      <c r="B953" s="1" t="s">
        <v>590</v>
      </c>
      <c r="C953" s="7">
        <v>80000000</v>
      </c>
      <c r="D953" s="34">
        <f t="shared" si="185"/>
        <v>56000000</v>
      </c>
      <c r="E953" s="44">
        <f t="shared" si="190"/>
        <v>-24000000</v>
      </c>
      <c r="F953" s="21"/>
    </row>
    <row r="954" spans="1:7" ht="17.850000000000001" customHeight="1">
      <c r="A954" s="11" t="s">
        <v>1378</v>
      </c>
      <c r="B954" s="1" t="s">
        <v>591</v>
      </c>
      <c r="C954" s="7">
        <v>10900000</v>
      </c>
      <c r="D954" s="34">
        <f t="shared" si="185"/>
        <v>7630000</v>
      </c>
      <c r="E954" s="44">
        <f t="shared" si="190"/>
        <v>-3270000</v>
      </c>
      <c r="F954" s="21"/>
    </row>
    <row r="955" spans="1:7" ht="17.850000000000001" customHeight="1">
      <c r="A955" s="11" t="s">
        <v>1379</v>
      </c>
      <c r="B955" s="1" t="s">
        <v>592</v>
      </c>
      <c r="C955" s="7">
        <v>10900000</v>
      </c>
      <c r="D955" s="34">
        <f t="shared" si="185"/>
        <v>7630000</v>
      </c>
      <c r="E955" s="44">
        <f t="shared" si="190"/>
        <v>-3270000</v>
      </c>
      <c r="F955" s="21"/>
    </row>
    <row r="956" spans="1:7" ht="17.850000000000001" customHeight="1">
      <c r="A956" s="11" t="s">
        <v>1380</v>
      </c>
      <c r="B956" s="1" t="s">
        <v>593</v>
      </c>
      <c r="C956" s="7">
        <v>153000000</v>
      </c>
      <c r="D956" s="34">
        <f t="shared" si="185"/>
        <v>107100000</v>
      </c>
      <c r="E956" s="44">
        <f t="shared" si="190"/>
        <v>-45900000</v>
      </c>
      <c r="F956" s="21"/>
    </row>
    <row r="957" spans="1:7" ht="17.850000000000001" customHeight="1">
      <c r="A957" s="11" t="s">
        <v>1381</v>
      </c>
      <c r="B957" s="1" t="s">
        <v>594</v>
      </c>
      <c r="C957" s="7">
        <v>15000000</v>
      </c>
      <c r="D957" s="34">
        <f t="shared" si="185"/>
        <v>10500000</v>
      </c>
      <c r="E957" s="44">
        <f t="shared" si="190"/>
        <v>-4500000</v>
      </c>
      <c r="F957" s="21"/>
    </row>
    <row r="958" spans="1:7" ht="17.850000000000001" customHeight="1">
      <c r="A958" s="11" t="s">
        <v>1382</v>
      </c>
      <c r="B958" s="1" t="s">
        <v>595</v>
      </c>
      <c r="C958" s="7">
        <v>374000000</v>
      </c>
      <c r="D958" s="34">
        <f t="shared" si="185"/>
        <v>261800000</v>
      </c>
      <c r="E958" s="44">
        <f t="shared" si="190"/>
        <v>-112200000</v>
      </c>
      <c r="F958" s="21"/>
    </row>
    <row r="959" spans="1:7" ht="17.850000000000001" customHeight="1">
      <c r="A959" s="11" t="s">
        <v>1383</v>
      </c>
      <c r="B959" s="1" t="s">
        <v>596</v>
      </c>
      <c r="C959" s="7">
        <v>17000000</v>
      </c>
      <c r="D959" s="34">
        <f t="shared" si="185"/>
        <v>11900000</v>
      </c>
      <c r="E959" s="44">
        <f t="shared" si="190"/>
        <v>-5100000</v>
      </c>
      <c r="F959" s="21"/>
    </row>
    <row r="960" spans="1:7" ht="17.850000000000001" customHeight="1">
      <c r="A960" s="11" t="s">
        <v>1384</v>
      </c>
      <c r="B960" s="1" t="s">
        <v>597</v>
      </c>
      <c r="C960" s="7">
        <v>250000000</v>
      </c>
      <c r="D960" s="34">
        <f t="shared" si="185"/>
        <v>175000000</v>
      </c>
      <c r="E960" s="44">
        <f t="shared" si="190"/>
        <v>-75000000</v>
      </c>
      <c r="F960" s="21"/>
    </row>
    <row r="961" spans="1:7" ht="17.850000000000001" customHeight="1">
      <c r="A961" s="11" t="s">
        <v>1385</v>
      </c>
      <c r="B961" s="1" t="s">
        <v>598</v>
      </c>
      <c r="C961" s="7">
        <v>122666666</v>
      </c>
      <c r="D961" s="34">
        <f t="shared" si="185"/>
        <v>85866666.200000003</v>
      </c>
      <c r="E961" s="44">
        <f t="shared" si="190"/>
        <v>-36799999.799999997</v>
      </c>
      <c r="F961" s="21"/>
    </row>
    <row r="962" spans="1:7" ht="17.850000000000001" customHeight="1">
      <c r="A962" s="11" t="s">
        <v>1386</v>
      </c>
      <c r="B962" s="1" t="s">
        <v>599</v>
      </c>
      <c r="C962" s="7">
        <v>15000000</v>
      </c>
      <c r="D962" s="34">
        <f t="shared" si="185"/>
        <v>10500000</v>
      </c>
      <c r="E962" s="44">
        <f t="shared" si="190"/>
        <v>-4500000</v>
      </c>
      <c r="F962" s="21"/>
    </row>
    <row r="963" spans="1:7" ht="17.850000000000001" customHeight="1">
      <c r="A963" s="11" t="s">
        <v>1387</v>
      </c>
      <c r="B963" s="1" t="s">
        <v>600</v>
      </c>
      <c r="C963" s="7">
        <v>35000000</v>
      </c>
      <c r="D963" s="34">
        <f t="shared" si="185"/>
        <v>24500000</v>
      </c>
      <c r="E963" s="44">
        <f t="shared" si="190"/>
        <v>-10500000</v>
      </c>
      <c r="F963" s="21"/>
    </row>
    <row r="964" spans="1:7" ht="17.850000000000001" customHeight="1">
      <c r="A964" s="11" t="s">
        <v>1388</v>
      </c>
      <c r="B964" s="1" t="s">
        <v>601</v>
      </c>
      <c r="C964" s="7">
        <v>50000000</v>
      </c>
      <c r="D964" s="34">
        <f t="shared" si="185"/>
        <v>35000000</v>
      </c>
      <c r="E964" s="44">
        <f t="shared" si="190"/>
        <v>-15000000</v>
      </c>
      <c r="F964" s="21"/>
    </row>
    <row r="965" spans="1:7" ht="17.850000000000001" customHeight="1">
      <c r="A965" s="11"/>
      <c r="B965" s="14" t="s">
        <v>1570</v>
      </c>
      <c r="C965" s="2">
        <f>SUM(C948:C964)</f>
        <v>1790047666</v>
      </c>
      <c r="D965" s="36">
        <f t="shared" ref="D965" si="193">SUM(D948:D964)</f>
        <v>1253033366.2</v>
      </c>
      <c r="E965" s="45">
        <f t="shared" si="190"/>
        <v>-537014299.79999995</v>
      </c>
      <c r="F965" s="21"/>
    </row>
    <row r="966" spans="1:7" ht="17.850000000000001" customHeight="1">
      <c r="A966" s="5" t="s">
        <v>1389</v>
      </c>
      <c r="B966" s="1"/>
      <c r="C966" s="2"/>
      <c r="D966" s="34"/>
      <c r="E966" s="17"/>
      <c r="F966" s="21"/>
    </row>
    <row r="967" spans="1:7" ht="17.850000000000001" customHeight="1">
      <c r="A967" s="11" t="s">
        <v>1390</v>
      </c>
      <c r="B967" s="1" t="s">
        <v>25</v>
      </c>
      <c r="C967" s="7">
        <v>52000000</v>
      </c>
      <c r="D967" s="34">
        <f t="shared" si="185"/>
        <v>36400000</v>
      </c>
      <c r="E967" s="44">
        <f t="shared" si="190"/>
        <v>-15600000</v>
      </c>
      <c r="F967" s="21"/>
    </row>
    <row r="968" spans="1:7" ht="17.850000000000001" customHeight="1">
      <c r="A968" s="11" t="s">
        <v>1391</v>
      </c>
      <c r="B968" s="1" t="s">
        <v>602</v>
      </c>
      <c r="C968" s="7">
        <v>261000000</v>
      </c>
      <c r="D968" s="34">
        <f t="shared" si="185"/>
        <v>182700000</v>
      </c>
      <c r="E968" s="44">
        <f t="shared" si="190"/>
        <v>-78300000</v>
      </c>
      <c r="F968" s="21"/>
    </row>
    <row r="969" spans="1:7" ht="17.850000000000001" customHeight="1">
      <c r="A969" s="11" t="s">
        <v>1392</v>
      </c>
      <c r="B969" s="1" t="s">
        <v>1818</v>
      </c>
      <c r="C969" s="7">
        <v>92000000</v>
      </c>
      <c r="D969" s="34">
        <f t="shared" si="185"/>
        <v>64400000</v>
      </c>
      <c r="E969" s="44">
        <f t="shared" si="190"/>
        <v>-27600000</v>
      </c>
      <c r="F969" s="38" t="s">
        <v>1855</v>
      </c>
    </row>
    <row r="970" spans="1:7" ht="17.850000000000001" customHeight="1">
      <c r="A970" s="11" t="s">
        <v>1393</v>
      </c>
      <c r="B970" s="1" t="s">
        <v>1819</v>
      </c>
      <c r="C970" s="7">
        <v>33000000</v>
      </c>
      <c r="D970" s="34">
        <f t="shared" si="185"/>
        <v>23100000</v>
      </c>
      <c r="E970" s="44">
        <f t="shared" si="190"/>
        <v>-9900000</v>
      </c>
      <c r="F970" s="38" t="s">
        <v>1855</v>
      </c>
    </row>
    <row r="971" spans="1:7" ht="17.850000000000001" customHeight="1">
      <c r="A971" s="11" t="s">
        <v>1394</v>
      </c>
      <c r="B971" s="1" t="s">
        <v>603</v>
      </c>
      <c r="C971" s="7">
        <v>40266717</v>
      </c>
      <c r="D971" s="34">
        <f t="shared" si="185"/>
        <v>28186701.899999999</v>
      </c>
      <c r="E971" s="44">
        <f t="shared" si="190"/>
        <v>-12080015.100000001</v>
      </c>
      <c r="F971" s="21"/>
    </row>
    <row r="972" spans="1:7" ht="17.850000000000001" customHeight="1">
      <c r="A972" s="11" t="s">
        <v>1395</v>
      </c>
      <c r="B972" s="1" t="s">
        <v>604</v>
      </c>
      <c r="C972" s="7">
        <v>27000000</v>
      </c>
      <c r="D972" s="34">
        <f t="shared" si="185"/>
        <v>18900000</v>
      </c>
      <c r="E972" s="44">
        <f t="shared" si="190"/>
        <v>-8100000</v>
      </c>
      <c r="F972" s="21"/>
    </row>
    <row r="973" spans="1:7" ht="17.850000000000001" customHeight="1">
      <c r="A973" s="11" t="s">
        <v>1396</v>
      </c>
      <c r="B973" s="1" t="s">
        <v>605</v>
      </c>
      <c r="C973" s="7">
        <v>50036584</v>
      </c>
      <c r="D973" s="34">
        <f t="shared" si="185"/>
        <v>35025608.799999997</v>
      </c>
      <c r="E973" s="44">
        <f t="shared" si="190"/>
        <v>-15010975.200000003</v>
      </c>
      <c r="F973" s="21"/>
      <c r="G973" s="22"/>
    </row>
    <row r="974" spans="1:7" ht="17.850000000000001" customHeight="1">
      <c r="A974" s="11" t="s">
        <v>1397</v>
      </c>
      <c r="B974" s="1" t="s">
        <v>606</v>
      </c>
      <c r="C974" s="7">
        <v>0</v>
      </c>
      <c r="D974" s="34">
        <f t="shared" si="185"/>
        <v>0</v>
      </c>
      <c r="E974" s="44">
        <f t="shared" si="190"/>
        <v>0</v>
      </c>
      <c r="F974" s="21"/>
    </row>
    <row r="975" spans="1:7" ht="17.850000000000001" customHeight="1">
      <c r="A975" s="11" t="s">
        <v>1398</v>
      </c>
      <c r="B975" s="1" t="s">
        <v>607</v>
      </c>
      <c r="C975" s="7">
        <v>150000000</v>
      </c>
      <c r="D975" s="34">
        <f t="shared" si="185"/>
        <v>105000000</v>
      </c>
      <c r="E975" s="44">
        <f t="shared" si="190"/>
        <v>-45000000</v>
      </c>
      <c r="F975" s="21"/>
    </row>
    <row r="976" spans="1:7" ht="17.850000000000001" customHeight="1">
      <c r="A976" s="11" t="s">
        <v>1399</v>
      </c>
      <c r="B976" s="1" t="s">
        <v>1820</v>
      </c>
      <c r="C976" s="7">
        <v>26000000</v>
      </c>
      <c r="D976" s="34">
        <f t="shared" si="185"/>
        <v>18200000</v>
      </c>
      <c r="E976" s="44">
        <f t="shared" si="190"/>
        <v>-7800000</v>
      </c>
      <c r="F976" s="38" t="s">
        <v>1855</v>
      </c>
    </row>
    <row r="977" spans="1:6" ht="17.850000000000001" customHeight="1">
      <c r="A977" s="11" t="s">
        <v>1400</v>
      </c>
      <c r="B977" s="1" t="s">
        <v>608</v>
      </c>
      <c r="C977" s="7">
        <v>0</v>
      </c>
      <c r="D977" s="34">
        <f t="shared" si="185"/>
        <v>0</v>
      </c>
      <c r="E977" s="44">
        <f t="shared" si="190"/>
        <v>0</v>
      </c>
      <c r="F977" s="21"/>
    </row>
    <row r="978" spans="1:6" ht="17.850000000000001" customHeight="1">
      <c r="A978" s="11" t="s">
        <v>1401</v>
      </c>
      <c r="B978" s="1" t="s">
        <v>609</v>
      </c>
      <c r="C978" s="7">
        <v>0</v>
      </c>
      <c r="D978" s="34">
        <f t="shared" si="185"/>
        <v>0</v>
      </c>
      <c r="E978" s="44">
        <f t="shared" si="190"/>
        <v>0</v>
      </c>
      <c r="F978" s="21"/>
    </row>
    <row r="979" spans="1:6" ht="17.850000000000001" customHeight="1">
      <c r="A979" s="11" t="s">
        <v>1402</v>
      </c>
      <c r="B979" s="1" t="s">
        <v>610</v>
      </c>
      <c r="C979" s="7">
        <v>20000000</v>
      </c>
      <c r="D979" s="34">
        <f t="shared" si="185"/>
        <v>14000000</v>
      </c>
      <c r="E979" s="44">
        <f t="shared" si="190"/>
        <v>-6000000</v>
      </c>
      <c r="F979" s="21"/>
    </row>
    <row r="980" spans="1:6" ht="17.850000000000001" customHeight="1">
      <c r="A980" s="11" t="s">
        <v>1403</v>
      </c>
      <c r="B980" s="1" t="s">
        <v>611</v>
      </c>
      <c r="C980" s="7">
        <v>40000000</v>
      </c>
      <c r="D980" s="34">
        <f t="shared" si="185"/>
        <v>28000000</v>
      </c>
      <c r="E980" s="44">
        <f t="shared" si="190"/>
        <v>-12000000</v>
      </c>
      <c r="F980" s="21"/>
    </row>
    <row r="981" spans="1:6" ht="17.850000000000001" customHeight="1">
      <c r="A981" s="11" t="s">
        <v>1404</v>
      </c>
      <c r="B981" s="1" t="s">
        <v>612</v>
      </c>
      <c r="C981" s="7">
        <v>37532160</v>
      </c>
      <c r="D981" s="34">
        <f t="shared" ref="D981:D1043" si="194">SUM(C981)-30%*(C981)</f>
        <v>26272512</v>
      </c>
      <c r="E981" s="44">
        <f t="shared" si="190"/>
        <v>-11259648</v>
      </c>
      <c r="F981" s="21"/>
    </row>
    <row r="982" spans="1:6" ht="17.850000000000001" customHeight="1">
      <c r="A982" s="11" t="s">
        <v>1405</v>
      </c>
      <c r="B982" s="1" t="s">
        <v>1821</v>
      </c>
      <c r="C982" s="7">
        <v>113880000</v>
      </c>
      <c r="D982" s="34">
        <f t="shared" si="194"/>
        <v>79716000</v>
      </c>
      <c r="E982" s="44">
        <f t="shared" si="190"/>
        <v>-34164000</v>
      </c>
      <c r="F982" s="38" t="s">
        <v>1855</v>
      </c>
    </row>
    <row r="983" spans="1:6" ht="17.850000000000001" customHeight="1">
      <c r="A983" s="11"/>
      <c r="B983" s="14" t="s">
        <v>1571</v>
      </c>
      <c r="C983" s="2">
        <f>SUM(C967:C982)</f>
        <v>942715461</v>
      </c>
      <c r="D983" s="36">
        <f t="shared" ref="D983" si="195">SUM(D967:D982)</f>
        <v>659900822.70000005</v>
      </c>
      <c r="E983" s="45">
        <f t="shared" si="190"/>
        <v>-282814638.29999995</v>
      </c>
      <c r="F983" s="21"/>
    </row>
    <row r="984" spans="1:6" ht="17.850000000000001" customHeight="1">
      <c r="A984" s="5" t="s">
        <v>1406</v>
      </c>
      <c r="B984" s="1"/>
      <c r="C984" s="2"/>
      <c r="D984" s="34"/>
      <c r="E984" s="17"/>
      <c r="F984" s="21"/>
    </row>
    <row r="985" spans="1:6" ht="17.850000000000001" customHeight="1">
      <c r="A985" s="11" t="s">
        <v>1407</v>
      </c>
      <c r="B985" s="1" t="s">
        <v>613</v>
      </c>
      <c r="C985" s="7">
        <v>10500500</v>
      </c>
      <c r="D985" s="34">
        <f t="shared" si="194"/>
        <v>7350350</v>
      </c>
      <c r="E985" s="44">
        <f t="shared" si="190"/>
        <v>-3150150</v>
      </c>
      <c r="F985" s="21"/>
    </row>
    <row r="986" spans="1:6" ht="17.850000000000001" customHeight="1">
      <c r="A986" s="11" t="s">
        <v>1408</v>
      </c>
      <c r="B986" s="1" t="s">
        <v>614</v>
      </c>
      <c r="C986" s="7">
        <v>4200000</v>
      </c>
      <c r="D986" s="34">
        <f t="shared" si="194"/>
        <v>2940000</v>
      </c>
      <c r="E986" s="44">
        <f t="shared" si="190"/>
        <v>-1260000</v>
      </c>
      <c r="F986" s="21"/>
    </row>
    <row r="987" spans="1:6" ht="17.850000000000001" customHeight="1">
      <c r="A987" s="11" t="s">
        <v>1409</v>
      </c>
      <c r="B987" s="1" t="s">
        <v>615</v>
      </c>
      <c r="C987" s="7">
        <v>12385600</v>
      </c>
      <c r="D987" s="34">
        <f t="shared" si="194"/>
        <v>8669920</v>
      </c>
      <c r="E987" s="44">
        <f t="shared" si="190"/>
        <v>-3715680</v>
      </c>
      <c r="F987" s="21"/>
    </row>
    <row r="988" spans="1:6" ht="17.850000000000001" customHeight="1">
      <c r="A988" s="11" t="s">
        <v>1410</v>
      </c>
      <c r="B988" s="1" t="s">
        <v>616</v>
      </c>
      <c r="C988" s="7">
        <v>10800000</v>
      </c>
      <c r="D988" s="34">
        <f t="shared" si="194"/>
        <v>7560000</v>
      </c>
      <c r="E988" s="44">
        <f t="shared" si="190"/>
        <v>-3240000</v>
      </c>
      <c r="F988" s="21"/>
    </row>
    <row r="989" spans="1:6" ht="17.850000000000001" customHeight="1">
      <c r="A989" s="11" t="s">
        <v>1411</v>
      </c>
      <c r="B989" s="1" t="s">
        <v>617</v>
      </c>
      <c r="C989" s="7">
        <v>0</v>
      </c>
      <c r="D989" s="34">
        <f t="shared" si="194"/>
        <v>0</v>
      </c>
      <c r="E989" s="44">
        <f t="shared" si="190"/>
        <v>0</v>
      </c>
      <c r="F989" s="21"/>
    </row>
    <row r="990" spans="1:6" ht="17.850000000000001" customHeight="1">
      <c r="A990" s="11" t="s">
        <v>1412</v>
      </c>
      <c r="B990" s="4" t="s">
        <v>618</v>
      </c>
      <c r="C990" s="7">
        <v>0</v>
      </c>
      <c r="D990" s="34">
        <f t="shared" si="194"/>
        <v>0</v>
      </c>
      <c r="E990" s="44">
        <f t="shared" si="190"/>
        <v>0</v>
      </c>
      <c r="F990" s="21"/>
    </row>
    <row r="991" spans="1:6" ht="17.850000000000001" customHeight="1">
      <c r="A991" s="11" t="s">
        <v>1413</v>
      </c>
      <c r="B991" s="1" t="s">
        <v>619</v>
      </c>
      <c r="C991" s="7">
        <v>56342878</v>
      </c>
      <c r="D991" s="34">
        <f t="shared" si="194"/>
        <v>39440014.600000001</v>
      </c>
      <c r="E991" s="44">
        <f t="shared" si="190"/>
        <v>-16902863.399999999</v>
      </c>
      <c r="F991" s="21"/>
    </row>
    <row r="992" spans="1:6" ht="17.850000000000001" customHeight="1">
      <c r="A992" s="11" t="s">
        <v>1414</v>
      </c>
      <c r="B992" s="1" t="s">
        <v>620</v>
      </c>
      <c r="C992" s="7">
        <v>0</v>
      </c>
      <c r="D992" s="34">
        <f t="shared" si="194"/>
        <v>0</v>
      </c>
      <c r="E992" s="44">
        <f t="shared" si="190"/>
        <v>0</v>
      </c>
      <c r="F992" s="21"/>
    </row>
    <row r="993" spans="1:6" ht="17.850000000000001" customHeight="1">
      <c r="A993" s="11" t="s">
        <v>1415</v>
      </c>
      <c r="B993" s="4" t="s">
        <v>621</v>
      </c>
      <c r="C993" s="7">
        <v>0</v>
      </c>
      <c r="D993" s="34">
        <f t="shared" si="194"/>
        <v>0</v>
      </c>
      <c r="E993" s="44">
        <f t="shared" si="190"/>
        <v>0</v>
      </c>
      <c r="F993" s="21"/>
    </row>
    <row r="994" spans="1:6" ht="17.850000000000001" customHeight="1">
      <c r="A994" s="11" t="s">
        <v>1416</v>
      </c>
      <c r="B994" s="1" t="s">
        <v>622</v>
      </c>
      <c r="C994" s="7">
        <v>2300000</v>
      </c>
      <c r="D994" s="34">
        <f t="shared" si="194"/>
        <v>1610000</v>
      </c>
      <c r="E994" s="44">
        <f t="shared" si="190"/>
        <v>-690000</v>
      </c>
      <c r="F994" s="21"/>
    </row>
    <row r="995" spans="1:6" ht="17.850000000000001" customHeight="1">
      <c r="A995" s="11"/>
      <c r="B995" s="14" t="s">
        <v>1572</v>
      </c>
      <c r="C995" s="2">
        <f>SUM(C985:C994)</f>
        <v>96528978</v>
      </c>
      <c r="D995" s="36">
        <f t="shared" ref="D995" si="196">SUM(D985:D994)</f>
        <v>67570284.599999994</v>
      </c>
      <c r="E995" s="45">
        <f t="shared" si="190"/>
        <v>-28958693.400000006</v>
      </c>
      <c r="F995" s="21"/>
    </row>
    <row r="996" spans="1:6" ht="17.850000000000001" customHeight="1">
      <c r="A996" s="5" t="s">
        <v>1417</v>
      </c>
      <c r="B996" s="1"/>
      <c r="C996" s="2"/>
      <c r="D996" s="34"/>
      <c r="E996" s="17"/>
      <c r="F996" s="21"/>
    </row>
    <row r="997" spans="1:6" ht="17.850000000000001" customHeight="1">
      <c r="A997" s="11" t="s">
        <v>1418</v>
      </c>
      <c r="B997" s="1" t="s">
        <v>1573</v>
      </c>
      <c r="C997" s="7">
        <v>30000000</v>
      </c>
      <c r="D997" s="34">
        <f t="shared" si="194"/>
        <v>21000000</v>
      </c>
      <c r="E997" s="44">
        <f t="shared" si="190"/>
        <v>-9000000</v>
      </c>
      <c r="F997" s="21"/>
    </row>
    <row r="998" spans="1:6" ht="17.850000000000001" customHeight="1">
      <c r="A998" s="11" t="s">
        <v>1419</v>
      </c>
      <c r="B998" s="1" t="s">
        <v>1574</v>
      </c>
      <c r="C998" s="7">
        <v>30000000</v>
      </c>
      <c r="D998" s="34">
        <f t="shared" si="194"/>
        <v>21000000</v>
      </c>
      <c r="E998" s="44">
        <f t="shared" si="190"/>
        <v>-9000000</v>
      </c>
      <c r="F998" s="21"/>
    </row>
    <row r="999" spans="1:6" ht="17.850000000000001" customHeight="1">
      <c r="A999" s="11" t="s">
        <v>1420</v>
      </c>
      <c r="B999" s="1" t="s">
        <v>630</v>
      </c>
      <c r="C999" s="7">
        <v>20000000</v>
      </c>
      <c r="D999" s="34">
        <f t="shared" si="194"/>
        <v>14000000</v>
      </c>
      <c r="E999" s="44">
        <f t="shared" si="190"/>
        <v>-6000000</v>
      </c>
      <c r="F999" s="21"/>
    </row>
    <row r="1000" spans="1:6" ht="17.850000000000001" customHeight="1">
      <c r="A1000" s="11" t="s">
        <v>1421</v>
      </c>
      <c r="B1000" s="1" t="s">
        <v>1575</v>
      </c>
      <c r="C1000" s="7">
        <v>20000000</v>
      </c>
      <c r="D1000" s="34">
        <f t="shared" si="194"/>
        <v>14000000</v>
      </c>
      <c r="E1000" s="44">
        <f t="shared" si="190"/>
        <v>-6000000</v>
      </c>
      <c r="F1000" s="21"/>
    </row>
    <row r="1001" spans="1:6" ht="17.850000000000001" customHeight="1">
      <c r="A1001" s="11"/>
      <c r="B1001" s="14" t="s">
        <v>1576</v>
      </c>
      <c r="C1001" s="2">
        <f>SUM(C997:C1000)</f>
        <v>100000000</v>
      </c>
      <c r="D1001" s="36">
        <f t="shared" ref="D1001" si="197">SUM(D997:D1000)</f>
        <v>70000000</v>
      </c>
      <c r="E1001" s="45">
        <f t="shared" si="190"/>
        <v>-30000000</v>
      </c>
      <c r="F1001" s="21"/>
    </row>
    <row r="1002" spans="1:6" ht="17.850000000000001" customHeight="1">
      <c r="A1002" s="5" t="s">
        <v>1422</v>
      </c>
      <c r="B1002" s="1"/>
      <c r="C1002" s="2"/>
      <c r="D1002" s="34"/>
      <c r="E1002" s="17"/>
      <c r="F1002" s="21"/>
    </row>
    <row r="1003" spans="1:6" ht="17.850000000000001" customHeight="1">
      <c r="A1003" s="11" t="s">
        <v>1423</v>
      </c>
      <c r="B1003" s="1" t="s">
        <v>631</v>
      </c>
      <c r="C1003" s="7">
        <v>5815390</v>
      </c>
      <c r="D1003" s="34">
        <f t="shared" si="194"/>
        <v>4070773</v>
      </c>
      <c r="E1003" s="44">
        <f t="shared" si="190"/>
        <v>-1744617</v>
      </c>
      <c r="F1003" s="21"/>
    </row>
    <row r="1004" spans="1:6" ht="17.850000000000001" customHeight="1">
      <c r="A1004" s="11" t="s">
        <v>1424</v>
      </c>
      <c r="B1004" s="1" t="s">
        <v>632</v>
      </c>
      <c r="C1004" s="7">
        <v>16015170</v>
      </c>
      <c r="D1004" s="34">
        <f t="shared" si="194"/>
        <v>11210619</v>
      </c>
      <c r="E1004" s="44">
        <f t="shared" si="190"/>
        <v>-4804551</v>
      </c>
      <c r="F1004" s="21"/>
    </row>
    <row r="1005" spans="1:6" ht="17.850000000000001" customHeight="1">
      <c r="A1005" s="11" t="s">
        <v>1425</v>
      </c>
      <c r="B1005" s="1" t="s">
        <v>633</v>
      </c>
      <c r="C1005" s="7">
        <v>30215280</v>
      </c>
      <c r="D1005" s="34">
        <f t="shared" si="194"/>
        <v>21150696</v>
      </c>
      <c r="E1005" s="44">
        <f t="shared" ref="E1005:E1068" si="198">SUM(D1005-C1005)</f>
        <v>-9064584</v>
      </c>
      <c r="F1005" s="21"/>
    </row>
    <row r="1006" spans="1:6" ht="17.850000000000001" customHeight="1">
      <c r="A1006" s="11" t="s">
        <v>1426</v>
      </c>
      <c r="B1006" s="1" t="s">
        <v>634</v>
      </c>
      <c r="C1006" s="7">
        <v>0</v>
      </c>
      <c r="D1006" s="34">
        <f t="shared" si="194"/>
        <v>0</v>
      </c>
      <c r="E1006" s="44">
        <f t="shared" si="198"/>
        <v>0</v>
      </c>
      <c r="F1006" s="21"/>
    </row>
    <row r="1007" spans="1:6" ht="17.850000000000001" customHeight="1">
      <c r="A1007" s="11" t="s">
        <v>1427</v>
      </c>
      <c r="B1007" s="1" t="s">
        <v>635</v>
      </c>
      <c r="C1007" s="7">
        <v>13715422</v>
      </c>
      <c r="D1007" s="34">
        <f t="shared" si="194"/>
        <v>9600795.4000000004</v>
      </c>
      <c r="E1007" s="44">
        <f t="shared" si="198"/>
        <v>-4114626.5999999996</v>
      </c>
      <c r="F1007" s="21"/>
    </row>
    <row r="1008" spans="1:6" ht="17.850000000000001" customHeight="1">
      <c r="A1008" s="11" t="s">
        <v>1428</v>
      </c>
      <c r="B1008" s="1" t="s">
        <v>636</v>
      </c>
      <c r="C1008" s="7">
        <v>6798169</v>
      </c>
      <c r="D1008" s="34">
        <f t="shared" si="194"/>
        <v>4758718.3</v>
      </c>
      <c r="E1008" s="44">
        <f t="shared" si="198"/>
        <v>-2039450.7000000002</v>
      </c>
      <c r="F1008" s="21"/>
    </row>
    <row r="1009" spans="1:6" ht="17.850000000000001" customHeight="1">
      <c r="A1009" s="11" t="s">
        <v>1429</v>
      </c>
      <c r="B1009" s="1" t="s">
        <v>637</v>
      </c>
      <c r="C1009" s="7">
        <v>14315751</v>
      </c>
      <c r="D1009" s="34">
        <f t="shared" si="194"/>
        <v>10021025.699999999</v>
      </c>
      <c r="E1009" s="44">
        <f t="shared" si="198"/>
        <v>-4294725.3000000007</v>
      </c>
      <c r="F1009" s="21"/>
    </row>
    <row r="1010" spans="1:6" ht="17.850000000000001" customHeight="1">
      <c r="A1010" s="11" t="s">
        <v>1430</v>
      </c>
      <c r="B1010" s="1" t="s">
        <v>638</v>
      </c>
      <c r="C1010" s="7">
        <v>8933172</v>
      </c>
      <c r="D1010" s="34">
        <f t="shared" si="194"/>
        <v>6253220.4000000004</v>
      </c>
      <c r="E1010" s="44">
        <f t="shared" si="198"/>
        <v>-2679951.5999999996</v>
      </c>
      <c r="F1010" s="21"/>
    </row>
    <row r="1011" spans="1:6" ht="17.850000000000001" customHeight="1">
      <c r="A1011" s="11" t="s">
        <v>1431</v>
      </c>
      <c r="B1011" s="1" t="s">
        <v>639</v>
      </c>
      <c r="C1011" s="7">
        <v>20015458</v>
      </c>
      <c r="D1011" s="34">
        <f t="shared" si="194"/>
        <v>14010820.600000001</v>
      </c>
      <c r="E1011" s="44">
        <f t="shared" si="198"/>
        <v>-6004637.3999999985</v>
      </c>
      <c r="F1011" s="21"/>
    </row>
    <row r="1012" spans="1:6" ht="17.850000000000001" customHeight="1">
      <c r="A1012" s="11" t="s">
        <v>1432</v>
      </c>
      <c r="B1012" s="1" t="s">
        <v>640</v>
      </c>
      <c r="C1012" s="7">
        <v>10015188</v>
      </c>
      <c r="D1012" s="34">
        <f t="shared" si="194"/>
        <v>7010631.5999999996</v>
      </c>
      <c r="E1012" s="44">
        <f t="shared" si="198"/>
        <v>-3004556.4000000004</v>
      </c>
      <c r="F1012" s="21"/>
    </row>
    <row r="1013" spans="1:6" ht="17.850000000000001" customHeight="1">
      <c r="A1013" s="11"/>
      <c r="B1013" s="14" t="s">
        <v>1577</v>
      </c>
      <c r="C1013" s="2">
        <f>SUM(C1003:C1012)</f>
        <v>125839000</v>
      </c>
      <c r="D1013" s="36">
        <f t="shared" ref="D1013" si="199">SUM(D1003:D1012)</f>
        <v>88087299.999999985</v>
      </c>
      <c r="E1013" s="45">
        <f t="shared" si="198"/>
        <v>-37751700.000000015</v>
      </c>
      <c r="F1013" s="21"/>
    </row>
    <row r="1014" spans="1:6" ht="17.850000000000001" customHeight="1">
      <c r="A1014" s="5" t="s">
        <v>1433</v>
      </c>
      <c r="B1014" s="1"/>
      <c r="C1014" s="2"/>
      <c r="D1014" s="34"/>
      <c r="E1014" s="17"/>
      <c r="F1014" s="21"/>
    </row>
    <row r="1015" spans="1:6" ht="17.850000000000001" customHeight="1">
      <c r="A1015" s="11" t="s">
        <v>1434</v>
      </c>
      <c r="B1015" s="1" t="s">
        <v>641</v>
      </c>
      <c r="C1015" s="7">
        <v>130000000</v>
      </c>
      <c r="D1015" s="34">
        <f t="shared" si="194"/>
        <v>91000000</v>
      </c>
      <c r="E1015" s="44">
        <f t="shared" si="198"/>
        <v>-39000000</v>
      </c>
      <c r="F1015" s="21"/>
    </row>
    <row r="1016" spans="1:6" ht="17.850000000000001" customHeight="1">
      <c r="A1016" s="11" t="s">
        <v>1435</v>
      </c>
      <c r="B1016" s="1" t="s">
        <v>642</v>
      </c>
      <c r="C1016" s="7">
        <v>20000000</v>
      </c>
      <c r="D1016" s="34">
        <f t="shared" si="194"/>
        <v>14000000</v>
      </c>
      <c r="E1016" s="44">
        <f t="shared" si="198"/>
        <v>-6000000</v>
      </c>
      <c r="F1016" s="21"/>
    </row>
    <row r="1017" spans="1:6" ht="17.850000000000001" customHeight="1">
      <c r="A1017" s="11" t="s">
        <v>1436</v>
      </c>
      <c r="B1017" s="1" t="s">
        <v>643</v>
      </c>
      <c r="C1017" s="7">
        <v>100000000</v>
      </c>
      <c r="D1017" s="34">
        <f t="shared" si="194"/>
        <v>70000000</v>
      </c>
      <c r="E1017" s="44">
        <f t="shared" si="198"/>
        <v>-30000000</v>
      </c>
      <c r="F1017" s="21"/>
    </row>
    <row r="1018" spans="1:6" ht="17.850000000000001" customHeight="1">
      <c r="A1018" s="11" t="s">
        <v>1437</v>
      </c>
      <c r="B1018" s="1" t="s">
        <v>644</v>
      </c>
      <c r="C1018" s="7">
        <v>180000000</v>
      </c>
      <c r="D1018" s="34">
        <f t="shared" si="194"/>
        <v>126000000</v>
      </c>
      <c r="E1018" s="44">
        <f t="shared" si="198"/>
        <v>-54000000</v>
      </c>
      <c r="F1018" s="21"/>
    </row>
    <row r="1019" spans="1:6" ht="17.850000000000001" customHeight="1">
      <c r="A1019" s="11" t="s">
        <v>1438</v>
      </c>
      <c r="B1019" s="1" t="s">
        <v>645</v>
      </c>
      <c r="C1019" s="7">
        <v>15000000</v>
      </c>
      <c r="D1019" s="34">
        <f t="shared" si="194"/>
        <v>10500000</v>
      </c>
      <c r="E1019" s="44">
        <f t="shared" si="198"/>
        <v>-4500000</v>
      </c>
      <c r="F1019" s="21"/>
    </row>
    <row r="1020" spans="1:6" ht="17.850000000000001" customHeight="1">
      <c r="A1020" s="11" t="s">
        <v>1439</v>
      </c>
      <c r="B1020" s="1" t="s">
        <v>646</v>
      </c>
      <c r="C1020" s="7">
        <v>7000000</v>
      </c>
      <c r="D1020" s="34">
        <f t="shared" si="194"/>
        <v>4900000</v>
      </c>
      <c r="E1020" s="44">
        <f t="shared" si="198"/>
        <v>-2100000</v>
      </c>
      <c r="F1020" s="21"/>
    </row>
    <row r="1021" spans="1:6" ht="17.850000000000001" customHeight="1">
      <c r="A1021" s="11" t="s">
        <v>1440</v>
      </c>
      <c r="B1021" s="1" t="s">
        <v>647</v>
      </c>
      <c r="C1021" s="7">
        <v>5000000</v>
      </c>
      <c r="D1021" s="34">
        <f t="shared" si="194"/>
        <v>3500000</v>
      </c>
      <c r="E1021" s="44">
        <f t="shared" si="198"/>
        <v>-1500000</v>
      </c>
      <c r="F1021" s="21"/>
    </row>
    <row r="1022" spans="1:6" ht="17.850000000000001" customHeight="1">
      <c r="A1022" s="11" t="s">
        <v>1441</v>
      </c>
      <c r="B1022" s="1" t="s">
        <v>648</v>
      </c>
      <c r="C1022" s="7">
        <v>5000000</v>
      </c>
      <c r="D1022" s="34">
        <f t="shared" si="194"/>
        <v>3500000</v>
      </c>
      <c r="E1022" s="44">
        <f t="shared" si="198"/>
        <v>-1500000</v>
      </c>
      <c r="F1022" s="21"/>
    </row>
    <row r="1023" spans="1:6" ht="17.850000000000001" customHeight="1">
      <c r="A1023" s="11" t="s">
        <v>1442</v>
      </c>
      <c r="B1023" s="1" t="s">
        <v>649</v>
      </c>
      <c r="C1023" s="7">
        <v>6000000</v>
      </c>
      <c r="D1023" s="34">
        <f t="shared" si="194"/>
        <v>4200000</v>
      </c>
      <c r="E1023" s="44">
        <f t="shared" si="198"/>
        <v>-1800000</v>
      </c>
      <c r="F1023" s="21"/>
    </row>
    <row r="1024" spans="1:6" ht="17.850000000000001" customHeight="1">
      <c r="A1024" s="11" t="s">
        <v>1443</v>
      </c>
      <c r="B1024" s="1" t="s">
        <v>650</v>
      </c>
      <c r="C1024" s="7">
        <v>45000000</v>
      </c>
      <c r="D1024" s="34">
        <f t="shared" si="194"/>
        <v>31500000</v>
      </c>
      <c r="E1024" s="44">
        <f t="shared" si="198"/>
        <v>-13500000</v>
      </c>
      <c r="F1024" s="21"/>
    </row>
    <row r="1025" spans="1:7" ht="17.850000000000001" customHeight="1">
      <c r="A1025" s="11" t="s">
        <v>1444</v>
      </c>
      <c r="B1025" s="1" t="s">
        <v>651</v>
      </c>
      <c r="C1025" s="7">
        <v>6000000</v>
      </c>
      <c r="D1025" s="34">
        <f t="shared" si="194"/>
        <v>4200000</v>
      </c>
      <c r="E1025" s="44">
        <f t="shared" si="198"/>
        <v>-1800000</v>
      </c>
      <c r="F1025" s="21"/>
    </row>
    <row r="1026" spans="1:7" ht="17.850000000000001" customHeight="1">
      <c r="A1026" s="11" t="s">
        <v>1445</v>
      </c>
      <c r="B1026" s="1" t="s">
        <v>652</v>
      </c>
      <c r="C1026" s="7">
        <v>4000000</v>
      </c>
      <c r="D1026" s="34">
        <f t="shared" si="194"/>
        <v>2800000</v>
      </c>
      <c r="E1026" s="44">
        <f t="shared" si="198"/>
        <v>-1200000</v>
      </c>
      <c r="F1026" s="21"/>
    </row>
    <row r="1027" spans="1:7" ht="17.850000000000001" customHeight="1">
      <c r="A1027" s="11" t="s">
        <v>1446</v>
      </c>
      <c r="B1027" s="1" t="s">
        <v>653</v>
      </c>
      <c r="C1027" s="7">
        <v>2000000</v>
      </c>
      <c r="D1027" s="34">
        <f t="shared" si="194"/>
        <v>1400000</v>
      </c>
      <c r="E1027" s="44">
        <f t="shared" si="198"/>
        <v>-600000</v>
      </c>
      <c r="F1027" s="21"/>
    </row>
    <row r="1028" spans="1:7" ht="17.850000000000001" customHeight="1">
      <c r="A1028" s="11" t="s">
        <v>1447</v>
      </c>
      <c r="B1028" s="1" t="s">
        <v>654</v>
      </c>
      <c r="C1028" s="7">
        <v>5000000</v>
      </c>
      <c r="D1028" s="34">
        <f t="shared" si="194"/>
        <v>3500000</v>
      </c>
      <c r="E1028" s="44">
        <f t="shared" si="198"/>
        <v>-1500000</v>
      </c>
      <c r="F1028" s="21"/>
    </row>
    <row r="1029" spans="1:7" ht="17.850000000000001" customHeight="1">
      <c r="A1029" s="11" t="s">
        <v>1448</v>
      </c>
      <c r="B1029" s="1" t="s">
        <v>655</v>
      </c>
      <c r="C1029" s="7">
        <v>0</v>
      </c>
      <c r="D1029" s="34">
        <f t="shared" si="194"/>
        <v>0</v>
      </c>
      <c r="E1029" s="44">
        <f t="shared" si="198"/>
        <v>0</v>
      </c>
      <c r="F1029" s="21"/>
    </row>
    <row r="1030" spans="1:7" ht="17.850000000000001" customHeight="1">
      <c r="A1030" s="11" t="s">
        <v>1449</v>
      </c>
      <c r="B1030" s="1" t="s">
        <v>656</v>
      </c>
      <c r="C1030" s="7">
        <v>60000000</v>
      </c>
      <c r="D1030" s="34">
        <f t="shared" si="194"/>
        <v>42000000</v>
      </c>
      <c r="E1030" s="44">
        <f t="shared" si="198"/>
        <v>-18000000</v>
      </c>
      <c r="F1030" s="21"/>
    </row>
    <row r="1031" spans="1:7" ht="17.850000000000001" customHeight="1">
      <c r="A1031" s="11" t="s">
        <v>1450</v>
      </c>
      <c r="B1031" s="1" t="s">
        <v>657</v>
      </c>
      <c r="C1031" s="7">
        <v>20000000</v>
      </c>
      <c r="D1031" s="34">
        <f t="shared" si="194"/>
        <v>14000000</v>
      </c>
      <c r="E1031" s="44">
        <f t="shared" si="198"/>
        <v>-6000000</v>
      </c>
      <c r="F1031" s="21"/>
    </row>
    <row r="1032" spans="1:7" ht="17.850000000000001" customHeight="1">
      <c r="A1032" s="11" t="s">
        <v>1451</v>
      </c>
      <c r="B1032" s="1" t="s">
        <v>658</v>
      </c>
      <c r="C1032" s="7">
        <v>35000000</v>
      </c>
      <c r="D1032" s="34">
        <f t="shared" si="194"/>
        <v>24500000</v>
      </c>
      <c r="E1032" s="44">
        <f t="shared" si="198"/>
        <v>-10500000</v>
      </c>
      <c r="F1032" s="21"/>
    </row>
    <row r="1033" spans="1:7" ht="17.850000000000001" customHeight="1">
      <c r="A1033" s="11" t="s">
        <v>1452</v>
      </c>
      <c r="B1033" s="1" t="s">
        <v>1822</v>
      </c>
      <c r="C1033" s="7">
        <v>20000000</v>
      </c>
      <c r="D1033" s="34">
        <f t="shared" si="194"/>
        <v>14000000</v>
      </c>
      <c r="E1033" s="44">
        <f t="shared" si="198"/>
        <v>-6000000</v>
      </c>
      <c r="F1033" s="38" t="s">
        <v>1855</v>
      </c>
    </row>
    <row r="1034" spans="1:7" ht="17.850000000000001" customHeight="1">
      <c r="A1034" s="11" t="s">
        <v>1453</v>
      </c>
      <c r="B1034" s="1" t="s">
        <v>659</v>
      </c>
      <c r="C1034" s="7">
        <v>140000000</v>
      </c>
      <c r="D1034" s="34">
        <f t="shared" si="194"/>
        <v>98000000</v>
      </c>
      <c r="E1034" s="44">
        <f t="shared" si="198"/>
        <v>-42000000</v>
      </c>
      <c r="F1034" s="21"/>
    </row>
    <row r="1035" spans="1:7" ht="17.850000000000001" customHeight="1">
      <c r="A1035" s="11" t="s">
        <v>1454</v>
      </c>
      <c r="B1035" s="1" t="s">
        <v>1823</v>
      </c>
      <c r="C1035" s="7">
        <v>70000000</v>
      </c>
      <c r="D1035" s="34">
        <f t="shared" si="194"/>
        <v>49000000</v>
      </c>
      <c r="E1035" s="44">
        <f t="shared" si="198"/>
        <v>-21000000</v>
      </c>
      <c r="F1035" s="38" t="s">
        <v>1855</v>
      </c>
    </row>
    <row r="1036" spans="1:7" ht="17.850000000000001" customHeight="1">
      <c r="A1036" s="11" t="s">
        <v>1455</v>
      </c>
      <c r="B1036" s="1" t="s">
        <v>660</v>
      </c>
      <c r="C1036" s="7">
        <v>25000000</v>
      </c>
      <c r="D1036" s="34">
        <f t="shared" si="194"/>
        <v>17500000</v>
      </c>
      <c r="E1036" s="44">
        <f t="shared" si="198"/>
        <v>-7500000</v>
      </c>
      <c r="F1036" s="21"/>
    </row>
    <row r="1037" spans="1:7" ht="17.850000000000001" customHeight="1">
      <c r="A1037" s="11" t="s">
        <v>1456</v>
      </c>
      <c r="B1037" s="1" t="s">
        <v>661</v>
      </c>
      <c r="C1037" s="7">
        <v>5000000</v>
      </c>
      <c r="D1037" s="34">
        <f t="shared" si="194"/>
        <v>3500000</v>
      </c>
      <c r="E1037" s="44">
        <f t="shared" si="198"/>
        <v>-1500000</v>
      </c>
      <c r="F1037" s="21"/>
      <c r="G1037" s="22"/>
    </row>
    <row r="1038" spans="1:7" ht="17.850000000000001" customHeight="1">
      <c r="A1038" s="11" t="s">
        <v>1490</v>
      </c>
      <c r="B1038" s="1" t="s">
        <v>1824</v>
      </c>
      <c r="C1038" s="7">
        <v>20000000</v>
      </c>
      <c r="D1038" s="34">
        <f t="shared" si="194"/>
        <v>14000000</v>
      </c>
      <c r="E1038" s="44">
        <f t="shared" si="198"/>
        <v>-6000000</v>
      </c>
      <c r="F1038" s="38" t="s">
        <v>1855</v>
      </c>
    </row>
    <row r="1039" spans="1:7" ht="17.850000000000001" customHeight="1">
      <c r="A1039" s="11" t="s">
        <v>1491</v>
      </c>
      <c r="B1039" s="1" t="s">
        <v>1825</v>
      </c>
      <c r="C1039" s="7">
        <v>10000000</v>
      </c>
      <c r="D1039" s="34">
        <f t="shared" si="194"/>
        <v>7000000</v>
      </c>
      <c r="E1039" s="44">
        <f t="shared" si="198"/>
        <v>-3000000</v>
      </c>
      <c r="F1039" s="38" t="s">
        <v>1855</v>
      </c>
    </row>
    <row r="1040" spans="1:7" ht="17.850000000000001" customHeight="1">
      <c r="A1040" s="11"/>
      <c r="B1040" s="14" t="s">
        <v>1578</v>
      </c>
      <c r="C1040" s="2">
        <f>SUM(C1015:C1039)</f>
        <v>935000000</v>
      </c>
      <c r="D1040" s="36">
        <f t="shared" ref="D1040" si="200">SUM(D1015:D1039)</f>
        <v>654500000</v>
      </c>
      <c r="E1040" s="45">
        <f t="shared" si="198"/>
        <v>-280500000</v>
      </c>
      <c r="F1040" s="21"/>
    </row>
    <row r="1041" spans="1:6" ht="17.850000000000001" customHeight="1">
      <c r="A1041" s="5" t="s">
        <v>1457</v>
      </c>
      <c r="B1041" s="1"/>
      <c r="C1041" s="2"/>
      <c r="D1041" s="34"/>
      <c r="E1041" s="17"/>
      <c r="F1041" s="21"/>
    </row>
    <row r="1042" spans="1:6" ht="17.850000000000001" customHeight="1">
      <c r="A1042" s="11" t="s">
        <v>1458</v>
      </c>
      <c r="B1042" s="1" t="s">
        <v>662</v>
      </c>
      <c r="C1042" s="7">
        <v>2267398545</v>
      </c>
      <c r="D1042" s="34">
        <f t="shared" si="194"/>
        <v>1587178981.5</v>
      </c>
      <c r="E1042" s="44">
        <f t="shared" si="198"/>
        <v>-680219563.5</v>
      </c>
      <c r="F1042" s="21"/>
    </row>
    <row r="1043" spans="1:6" ht="17.850000000000001" customHeight="1">
      <c r="A1043" s="11" t="s">
        <v>1459</v>
      </c>
      <c r="B1043" s="1" t="s">
        <v>663</v>
      </c>
      <c r="C1043" s="7">
        <v>0</v>
      </c>
      <c r="D1043" s="34">
        <f t="shared" si="194"/>
        <v>0</v>
      </c>
      <c r="E1043" s="44">
        <f t="shared" si="198"/>
        <v>0</v>
      </c>
      <c r="F1043" s="21"/>
    </row>
    <row r="1044" spans="1:6" ht="17.850000000000001" customHeight="1">
      <c r="A1044" s="11" t="s">
        <v>1460</v>
      </c>
      <c r="B1044" s="1" t="s">
        <v>664</v>
      </c>
      <c r="C1044" s="7">
        <v>0</v>
      </c>
      <c r="D1044" s="34">
        <f t="shared" ref="D1044:D1071" si="201">SUM(C1044)-30%*(C1044)</f>
        <v>0</v>
      </c>
      <c r="E1044" s="44">
        <f t="shared" si="198"/>
        <v>0</v>
      </c>
      <c r="F1044" s="21"/>
    </row>
    <row r="1045" spans="1:6" ht="17.850000000000001" customHeight="1">
      <c r="A1045" s="11" t="s">
        <v>1461</v>
      </c>
      <c r="B1045" s="1" t="s">
        <v>665</v>
      </c>
      <c r="C1045" s="7">
        <v>0</v>
      </c>
      <c r="D1045" s="34">
        <f t="shared" si="201"/>
        <v>0</v>
      </c>
      <c r="E1045" s="44">
        <f t="shared" si="198"/>
        <v>0</v>
      </c>
      <c r="F1045" s="21"/>
    </row>
    <row r="1046" spans="1:6" ht="17.850000000000001" customHeight="1">
      <c r="A1046" s="11" t="s">
        <v>1462</v>
      </c>
      <c r="B1046" s="1" t="s">
        <v>379</v>
      </c>
      <c r="C1046" s="7">
        <v>0</v>
      </c>
      <c r="D1046" s="34">
        <f t="shared" si="201"/>
        <v>0</v>
      </c>
      <c r="E1046" s="44">
        <f t="shared" si="198"/>
        <v>0</v>
      </c>
      <c r="F1046" s="21"/>
    </row>
    <row r="1047" spans="1:6" ht="17.850000000000001" customHeight="1">
      <c r="A1047" s="11"/>
      <c r="B1047" s="14" t="s">
        <v>1579</v>
      </c>
      <c r="C1047" s="2">
        <f>SUM(C1042:C1046)</f>
        <v>2267398545</v>
      </c>
      <c r="D1047" s="36">
        <f t="shared" ref="D1047" si="202">SUM(D1042:D1046)</f>
        <v>1587178981.5</v>
      </c>
      <c r="E1047" s="45">
        <f t="shared" si="198"/>
        <v>-680219563.5</v>
      </c>
      <c r="F1047" s="21"/>
    </row>
    <row r="1048" spans="1:6" ht="17.850000000000001" customHeight="1">
      <c r="A1048" s="5" t="s">
        <v>1463</v>
      </c>
      <c r="B1048" s="1"/>
      <c r="C1048" s="2"/>
      <c r="D1048" s="34"/>
      <c r="E1048" s="17"/>
      <c r="F1048" s="21"/>
    </row>
    <row r="1049" spans="1:6" ht="17.850000000000001" customHeight="1">
      <c r="A1049" s="11" t="s">
        <v>1464</v>
      </c>
      <c r="B1049" s="1" t="s">
        <v>666</v>
      </c>
      <c r="C1049" s="2">
        <v>0</v>
      </c>
      <c r="D1049" s="34">
        <f t="shared" si="201"/>
        <v>0</v>
      </c>
      <c r="E1049" s="44">
        <f t="shared" si="198"/>
        <v>0</v>
      </c>
      <c r="F1049" s="21"/>
    </row>
    <row r="1050" spans="1:6" ht="17.850000000000001" customHeight="1">
      <c r="A1050" s="11" t="s">
        <v>1465</v>
      </c>
      <c r="B1050" s="1" t="s">
        <v>667</v>
      </c>
      <c r="C1050" s="2">
        <v>0</v>
      </c>
      <c r="D1050" s="34">
        <f t="shared" si="201"/>
        <v>0</v>
      </c>
      <c r="E1050" s="44">
        <f t="shared" si="198"/>
        <v>0</v>
      </c>
      <c r="F1050" s="21"/>
    </row>
    <row r="1051" spans="1:6" ht="17.850000000000001" customHeight="1">
      <c r="A1051" s="11" t="s">
        <v>1466</v>
      </c>
      <c r="B1051" s="1" t="s">
        <v>668</v>
      </c>
      <c r="C1051" s="2">
        <v>0</v>
      </c>
      <c r="D1051" s="34">
        <f t="shared" si="201"/>
        <v>0</v>
      </c>
      <c r="E1051" s="44">
        <f t="shared" si="198"/>
        <v>0</v>
      </c>
      <c r="F1051" s="21"/>
    </row>
    <row r="1052" spans="1:6" ht="17.850000000000001" customHeight="1">
      <c r="A1052" s="11" t="s">
        <v>1492</v>
      </c>
      <c r="B1052" s="1" t="s">
        <v>582</v>
      </c>
      <c r="C1052" s="7">
        <v>316558200</v>
      </c>
      <c r="D1052" s="34">
        <f t="shared" si="201"/>
        <v>221590740</v>
      </c>
      <c r="E1052" s="44">
        <f t="shared" si="198"/>
        <v>-94967460</v>
      </c>
      <c r="F1052" s="21"/>
    </row>
    <row r="1053" spans="1:6" ht="17.850000000000001" customHeight="1">
      <c r="A1053" s="11" t="s">
        <v>1493</v>
      </c>
      <c r="B1053" s="1" t="s">
        <v>443</v>
      </c>
      <c r="C1053" s="7">
        <v>50000000</v>
      </c>
      <c r="D1053" s="34">
        <f t="shared" si="201"/>
        <v>35000000</v>
      </c>
      <c r="E1053" s="44">
        <f t="shared" si="198"/>
        <v>-15000000</v>
      </c>
      <c r="F1053" s="21"/>
    </row>
    <row r="1054" spans="1:6" ht="17.850000000000001" customHeight="1">
      <c r="A1054" s="11" t="s">
        <v>1494</v>
      </c>
      <c r="B1054" s="1" t="s">
        <v>444</v>
      </c>
      <c r="C1054" s="7">
        <v>32200000</v>
      </c>
      <c r="D1054" s="34">
        <f t="shared" si="201"/>
        <v>22540000</v>
      </c>
      <c r="E1054" s="44">
        <f t="shared" si="198"/>
        <v>-9660000</v>
      </c>
      <c r="F1054" s="21"/>
    </row>
    <row r="1055" spans="1:6" ht="17.850000000000001" customHeight="1">
      <c r="A1055" s="11" t="s">
        <v>1495</v>
      </c>
      <c r="B1055" s="1" t="s">
        <v>445</v>
      </c>
      <c r="C1055" s="7">
        <v>150000000</v>
      </c>
      <c r="D1055" s="34">
        <f t="shared" si="201"/>
        <v>105000000</v>
      </c>
      <c r="E1055" s="44">
        <f t="shared" si="198"/>
        <v>-45000000</v>
      </c>
      <c r="F1055" s="21"/>
    </row>
    <row r="1056" spans="1:6" ht="17.850000000000001" customHeight="1">
      <c r="A1056" s="11" t="s">
        <v>1496</v>
      </c>
      <c r="B1056" s="1" t="s">
        <v>446</v>
      </c>
      <c r="C1056" s="7">
        <v>250000000</v>
      </c>
      <c r="D1056" s="34">
        <f t="shared" si="201"/>
        <v>175000000</v>
      </c>
      <c r="E1056" s="44">
        <f t="shared" si="198"/>
        <v>-75000000</v>
      </c>
      <c r="F1056" s="21"/>
    </row>
    <row r="1057" spans="1:6" ht="17.850000000000001" customHeight="1">
      <c r="A1057" s="11"/>
      <c r="B1057" s="14" t="s">
        <v>1580</v>
      </c>
      <c r="C1057" s="2">
        <f>SUM(C1049:C1056)</f>
        <v>798758200</v>
      </c>
      <c r="D1057" s="36">
        <f t="shared" ref="D1057" si="203">SUM(D1049:D1056)</f>
        <v>559130740</v>
      </c>
      <c r="E1057" s="45">
        <f t="shared" si="198"/>
        <v>-239627460</v>
      </c>
      <c r="F1057" s="21"/>
    </row>
    <row r="1058" spans="1:6" ht="17.850000000000001" customHeight="1">
      <c r="A1058" s="5" t="s">
        <v>1467</v>
      </c>
      <c r="B1058" s="1"/>
      <c r="C1058" s="2"/>
      <c r="D1058" s="34"/>
      <c r="E1058" s="17"/>
      <c r="F1058" s="21"/>
    </row>
    <row r="1059" spans="1:6" ht="17.850000000000001" customHeight="1">
      <c r="A1059" s="11" t="s">
        <v>1468</v>
      </c>
      <c r="B1059" s="1" t="s">
        <v>669</v>
      </c>
      <c r="C1059" s="6">
        <v>150000000</v>
      </c>
      <c r="D1059" s="34">
        <f t="shared" si="201"/>
        <v>105000000</v>
      </c>
      <c r="E1059" s="44">
        <f t="shared" si="198"/>
        <v>-45000000</v>
      </c>
      <c r="F1059" s="21"/>
    </row>
    <row r="1060" spans="1:6" ht="17.850000000000001" customHeight="1">
      <c r="A1060" s="11" t="s">
        <v>1469</v>
      </c>
      <c r="B1060" s="1" t="s">
        <v>165</v>
      </c>
      <c r="C1060" s="6">
        <v>0</v>
      </c>
      <c r="D1060" s="34">
        <f t="shared" si="201"/>
        <v>0</v>
      </c>
      <c r="E1060" s="44">
        <f t="shared" si="198"/>
        <v>0</v>
      </c>
      <c r="F1060" s="21"/>
    </row>
    <row r="1061" spans="1:6" ht="17.850000000000001" customHeight="1">
      <c r="A1061" s="11" t="s">
        <v>1470</v>
      </c>
      <c r="B1061" s="1" t="s">
        <v>670</v>
      </c>
      <c r="C1061" s="6">
        <v>0</v>
      </c>
      <c r="D1061" s="34">
        <f t="shared" si="201"/>
        <v>0</v>
      </c>
      <c r="E1061" s="44">
        <f t="shared" si="198"/>
        <v>0</v>
      </c>
      <c r="F1061" s="21"/>
    </row>
    <row r="1062" spans="1:6" ht="17.850000000000001" customHeight="1">
      <c r="A1062" s="11" t="s">
        <v>1471</v>
      </c>
      <c r="B1062" s="1" t="s">
        <v>671</v>
      </c>
      <c r="C1062" s="6">
        <v>50000000</v>
      </c>
      <c r="D1062" s="34">
        <f t="shared" si="201"/>
        <v>35000000</v>
      </c>
      <c r="E1062" s="44">
        <f t="shared" si="198"/>
        <v>-15000000</v>
      </c>
      <c r="F1062" s="21"/>
    </row>
    <row r="1063" spans="1:6" ht="17.850000000000001" customHeight="1">
      <c r="A1063" s="11"/>
      <c r="B1063" s="14" t="s">
        <v>1581</v>
      </c>
      <c r="C1063" s="2">
        <f>SUM(C1059:C1062)</f>
        <v>200000000</v>
      </c>
      <c r="D1063" s="36">
        <f t="shared" ref="D1063" si="204">SUM(D1059:D1062)</f>
        <v>140000000</v>
      </c>
      <c r="E1063" s="45">
        <f t="shared" si="198"/>
        <v>-60000000</v>
      </c>
      <c r="F1063" s="21"/>
    </row>
    <row r="1064" spans="1:6" ht="17.850000000000001" customHeight="1">
      <c r="A1064" s="5" t="s">
        <v>1497</v>
      </c>
      <c r="B1064" s="1"/>
      <c r="C1064" s="2"/>
      <c r="D1064" s="34"/>
      <c r="E1064" s="17"/>
      <c r="F1064" s="21"/>
    </row>
    <row r="1065" spans="1:6" ht="17.850000000000001" customHeight="1">
      <c r="A1065" s="11" t="s">
        <v>1498</v>
      </c>
      <c r="B1065" s="1" t="s">
        <v>623</v>
      </c>
      <c r="C1065" s="7">
        <v>5000000</v>
      </c>
      <c r="D1065" s="34">
        <f t="shared" si="201"/>
        <v>3500000</v>
      </c>
      <c r="E1065" s="44">
        <f t="shared" si="198"/>
        <v>-1500000</v>
      </c>
      <c r="F1065" s="21"/>
    </row>
    <row r="1066" spans="1:6" ht="17.850000000000001" customHeight="1">
      <c r="A1066" s="11" t="s">
        <v>1499</v>
      </c>
      <c r="B1066" s="1" t="s">
        <v>624</v>
      </c>
      <c r="C1066" s="7">
        <v>20000000</v>
      </c>
      <c r="D1066" s="34">
        <f t="shared" si="201"/>
        <v>14000000</v>
      </c>
      <c r="E1066" s="44">
        <f t="shared" si="198"/>
        <v>-6000000</v>
      </c>
      <c r="F1066" s="21"/>
    </row>
    <row r="1067" spans="1:6" ht="17.850000000000001" customHeight="1">
      <c r="A1067" s="11" t="s">
        <v>1500</v>
      </c>
      <c r="B1067" s="1" t="s">
        <v>625</v>
      </c>
      <c r="C1067" s="7">
        <v>15000000</v>
      </c>
      <c r="D1067" s="34">
        <f t="shared" si="201"/>
        <v>10500000</v>
      </c>
      <c r="E1067" s="44">
        <f t="shared" si="198"/>
        <v>-4500000</v>
      </c>
      <c r="F1067" s="21"/>
    </row>
    <row r="1068" spans="1:6" ht="17.850000000000001" customHeight="1">
      <c r="A1068" s="11" t="s">
        <v>1501</v>
      </c>
      <c r="B1068" s="1" t="s">
        <v>626</v>
      </c>
      <c r="C1068" s="7">
        <v>150000000</v>
      </c>
      <c r="D1068" s="34">
        <f t="shared" si="201"/>
        <v>105000000</v>
      </c>
      <c r="E1068" s="44">
        <f t="shared" si="198"/>
        <v>-45000000</v>
      </c>
      <c r="F1068" s="21"/>
    </row>
    <row r="1069" spans="1:6" ht="17.850000000000001" customHeight="1">
      <c r="A1069" s="11" t="s">
        <v>1502</v>
      </c>
      <c r="B1069" s="1" t="s">
        <v>627</v>
      </c>
      <c r="C1069" s="7">
        <v>20000000</v>
      </c>
      <c r="D1069" s="34">
        <v>20000000</v>
      </c>
      <c r="E1069" s="44">
        <f t="shared" ref="E1069:E1072" si="205">SUM(D1069-C1069)</f>
        <v>0</v>
      </c>
      <c r="F1069" s="21"/>
    </row>
    <row r="1070" spans="1:6" ht="17.850000000000001" customHeight="1">
      <c r="A1070" s="11" t="s">
        <v>1503</v>
      </c>
      <c r="B1070" s="1" t="s">
        <v>628</v>
      </c>
      <c r="C1070" s="7">
        <v>20000000</v>
      </c>
      <c r="D1070" s="34">
        <f t="shared" si="201"/>
        <v>14000000</v>
      </c>
      <c r="E1070" s="44">
        <f t="shared" si="205"/>
        <v>-6000000</v>
      </c>
      <c r="F1070" s="21"/>
    </row>
    <row r="1071" spans="1:6" ht="17.850000000000001" customHeight="1">
      <c r="A1071" s="11" t="s">
        <v>1504</v>
      </c>
      <c r="B1071" s="1" t="s">
        <v>629</v>
      </c>
      <c r="C1071" s="7">
        <v>20000000</v>
      </c>
      <c r="D1071" s="34">
        <f t="shared" si="201"/>
        <v>14000000</v>
      </c>
      <c r="E1071" s="44">
        <f t="shared" si="205"/>
        <v>-6000000</v>
      </c>
      <c r="F1071" s="21"/>
    </row>
    <row r="1072" spans="1:6" ht="17.850000000000001" customHeight="1">
      <c r="A1072" s="11"/>
      <c r="B1072" s="14" t="s">
        <v>1582</v>
      </c>
      <c r="C1072" s="2">
        <f>SUM(C1065:C1071)</f>
        <v>250000000</v>
      </c>
      <c r="D1072" s="36">
        <f t="shared" ref="D1072" si="206">SUM(D1065:D1071)</f>
        <v>181000000</v>
      </c>
      <c r="E1072" s="45">
        <f t="shared" si="205"/>
        <v>-69000000</v>
      </c>
      <c r="F1072" s="21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ageMargins left="0.75" right="0.17" top="0.75" bottom="1" header="0.3" footer="0.3"/>
  <pageSetup paperSize="9" scale="57" orientation="landscape" r:id="rId1"/>
  <headerFooter>
    <oddFooter>&amp;L&amp;"Arial,Bold Italic"TARABA STATE PROPOSED REVISED ESTIMATES, YEAR 2020&amp;R&amp;P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C78191-2D67-4ABE-A68E-06AED3BAC307}"/>
</file>

<file path=customXml/itemProps2.xml><?xml version="1.0" encoding="utf-8"?>
<ds:datastoreItem xmlns:ds="http://schemas.openxmlformats.org/officeDocument/2006/customXml" ds:itemID="{A171780B-87B6-45D6-BDD7-B966BD0E3282}"/>
</file>

<file path=customXml/itemProps3.xml><?xml version="1.0" encoding="utf-8"?>
<ds:datastoreItem xmlns:ds="http://schemas.openxmlformats.org/officeDocument/2006/customXml" ds:itemID="{EC77676A-6431-4789-933F-7673E6C2B1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 Table</vt:lpstr>
      <vt:lpstr>Revised Recurrent Exp.</vt:lpstr>
      <vt:lpstr>Detailed Capital Exp.</vt:lpstr>
      <vt:lpstr>'Detailed Capital Exp.'!Print_Titles</vt:lpstr>
      <vt:lpstr>'Summary Table'!Print_Titles</vt:lpstr>
      <vt:lpstr>'Summary Table'!WorkPowerHousingTransport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2020-07-16T11:37:20Z</cp:lastPrinted>
  <dcterms:created xsi:type="dcterms:W3CDTF">2020-05-22T10:46:17Z</dcterms:created>
  <dcterms:modified xsi:type="dcterms:W3CDTF">2020-07-16T12:56:07Z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