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8680" yWindow="-120" windowWidth="19440" windowHeight="11760" firstSheet="1" activeTab="1"/>
  </bookViews>
  <sheets>
    <sheet name="READ ME" sheetId="5" r:id="rId1"/>
    <sheet name="T1 Summary REVISED" sheetId="6" r:id="rId2"/>
    <sheet name="MACRO ASSUMPTIONS" sheetId="7" r:id="rId3"/>
    <sheet name="T2 Summary Table illustration" sheetId="3" r:id="rId4"/>
    <sheet name="Sheet1" sheetId="8" r:id="rId5"/>
    <sheet name="Sheet2" sheetId="9" r:id="rId6"/>
  </sheets>
  <definedNames>
    <definedName name="_ftn1" localSheetId="0">'READ ME'!$A$31</definedName>
    <definedName name="_ftnref1" localSheetId="0">'READ ME'!$A$30</definedName>
    <definedName name="_xlnm.Print_Area" localSheetId="1">'T1 Summary REVISED'!$A$1:$F$43</definedName>
  </definedNames>
  <calcPr calcId="144525"/>
</workbook>
</file>

<file path=xl/calcChain.xml><?xml version="1.0" encoding="utf-8"?>
<calcChain xmlns="http://schemas.openxmlformats.org/spreadsheetml/2006/main">
  <c r="E27" i="6" l="1"/>
  <c r="C19" i="8"/>
  <c r="D21" i="6" l="1"/>
  <c r="E35" i="6"/>
  <c r="F13" i="9"/>
  <c r="C13" i="8" l="1"/>
  <c r="E26" i="6"/>
  <c r="C8" i="8"/>
  <c r="E25" i="6"/>
  <c r="K6" i="7" l="1"/>
  <c r="L6" i="7" s="1"/>
  <c r="M6" i="7" l="1"/>
  <c r="N6" i="7" s="1"/>
  <c r="D26" i="6"/>
  <c r="D25" i="6" s="1"/>
  <c r="C26" i="6"/>
  <c r="C25" i="6" s="1"/>
  <c r="E31" i="6"/>
  <c r="D31" i="6"/>
  <c r="C31" i="6"/>
  <c r="C20" i="3" l="1"/>
  <c r="E20" i="3"/>
  <c r="D20" i="3"/>
  <c r="E32" i="3"/>
  <c r="D32" i="3"/>
  <c r="C32" i="3"/>
  <c r="D11" i="3"/>
  <c r="C11" i="3"/>
  <c r="E11" i="3"/>
  <c r="B31" i="3"/>
  <c r="E24" i="6"/>
  <c r="D24" i="6"/>
  <c r="C24" i="6"/>
  <c r="C37" i="6"/>
  <c r="D37" i="6"/>
  <c r="C15" i="6"/>
  <c r="D15" i="6"/>
  <c r="E42" i="6" l="1"/>
  <c r="C36" i="6"/>
  <c r="C40" i="6" s="1"/>
  <c r="F20" i="3"/>
  <c r="C25" i="3" l="1"/>
  <c r="C19" i="3" s="1"/>
  <c r="C31" i="3" s="1"/>
  <c r="F25" i="3" l="1"/>
  <c r="E25" i="3" l="1"/>
  <c r="D25" i="3"/>
  <c r="E19" i="3" l="1"/>
  <c r="E31" i="3" s="1"/>
  <c r="F19" i="3"/>
  <c r="D19" i="3"/>
  <c r="D31" i="3" s="1"/>
  <c r="F39" i="3" l="1"/>
  <c r="D36" i="6" l="1"/>
  <c r="D40" i="6" s="1"/>
  <c r="E37" i="3"/>
  <c r="C37" i="3"/>
  <c r="D37" i="3"/>
</calcChain>
</file>

<file path=xl/comments1.xml><?xml version="1.0" encoding="utf-8"?>
<comments xmlns="http://schemas.openxmlformats.org/spreadsheetml/2006/main">
  <authors>
    <author>jeboigbe</author>
  </authors>
  <commentList>
    <comment ref="K5" authorId="0">
      <text>
        <r>
          <rPr>
            <b/>
            <sz val="9"/>
            <color indexed="81"/>
            <rFont val="Tahoma"/>
            <family val="2"/>
          </rPr>
          <t>jeboigbe:</t>
        </r>
        <r>
          <rPr>
            <sz val="9"/>
            <color indexed="81"/>
            <rFont val="Tahoma"/>
            <family val="2"/>
          </rPr>
          <t xml:space="preserve">
Actual National GDP Growth Rates.</t>
        </r>
      </text>
    </comment>
    <comment ref="M5" authorId="0">
      <text>
        <r>
          <rPr>
            <b/>
            <sz val="9"/>
            <color indexed="81"/>
            <rFont val="Tahoma"/>
            <family val="2"/>
          </rPr>
          <t>jeboigbe:</t>
        </r>
        <r>
          <rPr>
            <sz val="9"/>
            <color indexed="81"/>
            <rFont val="Tahoma"/>
            <family val="2"/>
          </rPr>
          <t xml:space="preserve">
Revised estimated GDP growth for FY2020 (IMF).</t>
        </r>
      </text>
    </comment>
    <comment ref="N5" authorId="0">
      <text>
        <r>
          <rPr>
            <b/>
            <sz val="9"/>
            <color indexed="81"/>
            <rFont val="Tahoma"/>
            <family val="2"/>
          </rPr>
          <t>jeboigbe:</t>
        </r>
        <r>
          <rPr>
            <sz val="9"/>
            <color indexed="81"/>
            <rFont val="Tahoma"/>
            <family val="2"/>
          </rPr>
          <t xml:space="preserve">
Projected GDP growth for FY 2021 (IMF).</t>
        </r>
      </text>
    </comment>
    <comment ref="J6" authorId="0">
      <text>
        <r>
          <rPr>
            <b/>
            <sz val="9"/>
            <color indexed="81"/>
            <rFont val="Tahoma"/>
            <charset val="1"/>
          </rPr>
          <t>jeboigbe:</t>
        </r>
        <r>
          <rPr>
            <sz val="9"/>
            <color indexed="81"/>
            <rFont val="Tahoma"/>
            <charset val="1"/>
          </rPr>
          <t xml:space="preserve">
NBS GDP Calculation for Edo State</t>
        </r>
      </text>
    </comment>
  </commentList>
</comments>
</file>

<file path=xl/sharedStrings.xml><?xml version="1.0" encoding="utf-8"?>
<sst xmlns="http://schemas.openxmlformats.org/spreadsheetml/2006/main" count="298" uniqueCount="187">
  <si>
    <t>Item</t>
  </si>
  <si>
    <t>2020 original budget</t>
  </si>
  <si>
    <t>2020 amended budget</t>
  </si>
  <si>
    <t xml:space="preserve">Assumptions: </t>
  </si>
  <si>
    <t>Derivation</t>
  </si>
  <si>
    <t>Other FAAC transfers (exchange rate gain, augmentation, others)</t>
  </si>
  <si>
    <t>VAT</t>
  </si>
  <si>
    <t>IGR</t>
  </si>
  <si>
    <t>Internal grants</t>
  </si>
  <si>
    <t>External grants</t>
  </si>
  <si>
    <t>Recurrent:</t>
  </si>
  <si>
    <t>Personnel costs (salaries, pensions)</t>
  </si>
  <si>
    <t>Overhead costs</t>
  </si>
  <si>
    <t>Interest payments on debt (or debt service), including FAAC deductions</t>
  </si>
  <si>
    <t>Capital:</t>
  </si>
  <si>
    <t>Domestic bonds</t>
  </si>
  <si>
    <t>Commercial bank loans</t>
  </si>
  <si>
    <t>External loans</t>
  </si>
  <si>
    <t>o/w COVID-responsive (in 2020 amended budget)</t>
  </si>
  <si>
    <t>2019 Actual</t>
  </si>
  <si>
    <t>OPTIONAL</t>
  </si>
  <si>
    <t>REQUIRED</t>
  </si>
  <si>
    <t>Oil price (US$/bbl)</t>
  </si>
  <si>
    <t>Oil production (national, mbpd)</t>
  </si>
  <si>
    <t>Memorandum Items:</t>
  </si>
  <si>
    <t>Exchange rate (N/US$)</t>
  </si>
  <si>
    <t>GDP growth (national, percent annual change)</t>
  </si>
  <si>
    <t>Inflation (national, percent, annual average)</t>
  </si>
  <si>
    <t>Sales of government assets</t>
  </si>
  <si>
    <t xml:space="preserve">Gross (not net of deductions) Statutory Allocation </t>
  </si>
  <si>
    <t>Consolidated Revenue Fund Charges</t>
  </si>
  <si>
    <t>Economic</t>
  </si>
  <si>
    <t>Social</t>
  </si>
  <si>
    <t>Regional</t>
  </si>
  <si>
    <t>COVID-19 responsive expenditures (% of total expenditures)</t>
  </si>
  <si>
    <t>Recurrent expenditures:</t>
  </si>
  <si>
    <t>Capital expenditures:</t>
  </si>
  <si>
    <t>2020 Jan-May Actual</t>
  </si>
  <si>
    <t>2020 Original Budget</t>
  </si>
  <si>
    <t>2020 Amended Budget</t>
  </si>
  <si>
    <t>EN 1.1</t>
  </si>
  <si>
    <t>EN 1</t>
  </si>
  <si>
    <t>EN 1.2</t>
  </si>
  <si>
    <t>EN 1.3</t>
  </si>
  <si>
    <t>EN 1.4</t>
  </si>
  <si>
    <t>EN 1.5</t>
  </si>
  <si>
    <t>EN 1.6</t>
  </si>
  <si>
    <t>EN 2</t>
  </si>
  <si>
    <t>EN 2.2</t>
  </si>
  <si>
    <t>EN 2.4</t>
  </si>
  <si>
    <t>EN 2.1, 2.2 and 2.3</t>
  </si>
  <si>
    <t>Explanatory Notes 1 (EN1)</t>
  </si>
  <si>
    <r>
      <rPr>
        <sz val="9"/>
        <color rgb="FFFF0000"/>
        <rFont val="Calibri"/>
        <family val="2"/>
      </rPr>
      <t>Public Debt charges</t>
    </r>
    <r>
      <rPr>
        <sz val="9"/>
        <color rgb="FF000000"/>
        <rFont val="Calibri"/>
        <family val="2"/>
      </rPr>
      <t xml:space="preserve"> (Interest payments on debt (or debt service), including FAAC deductions)</t>
    </r>
  </si>
  <si>
    <t>Reference to Explanatory Notes</t>
  </si>
  <si>
    <t>EN 3</t>
  </si>
  <si>
    <t>EN 3.1</t>
  </si>
  <si>
    <t>EN 3.2</t>
  </si>
  <si>
    <t>EN 3.3</t>
  </si>
  <si>
    <t xml:space="preserve">This excel file accompanies GUIDELINES TO STATES OF SFTAS ADDITIONAL FINANCING DLI FOR STATES AMENDED BUDGET 2020 (June 2020, version 1.0).  </t>
  </si>
  <si>
    <t>[1] Clarification: This means an additional summary table to be added to the budget documents if such table does not already exist in the document. This does NOT require states to change the format of the rest of their budget documentation.</t>
  </si>
  <si>
    <t xml:space="preserve">"A Summary Table showing (in separate columns): original budget projection/allocation, amended budget projection/allocation. The two sets of numbers will be reported for all items (revenue, expenditures, and financing). An additional (third) column would report, for each summary heading of expenditures, the amount of that expenditure that is COVID-19 responsive (that is, a summary of the expenditure identified in the detailed exercise above).[1]  </t>
  </si>
  <si>
    <r>
      <t xml:space="preserve">It provides a template for the </t>
    </r>
    <r>
      <rPr>
        <b/>
        <sz val="11"/>
        <color theme="1"/>
        <rFont val="Calibri"/>
        <family val="2"/>
        <scheme val="minor"/>
      </rPr>
      <t xml:space="preserve">summary table, required as part of the DLI Definition in the Verification Protocols: </t>
    </r>
  </si>
  <si>
    <t xml:space="preserve">The actual table could be more detailed, for example, showing 2019 actual and/or 2020 actual Jan-June (please see example Table 2 in Sheet T2, which is filled in with illustrative numbers). </t>
  </si>
  <si>
    <r>
      <t xml:space="preserve">The tables include a column for Referencing the </t>
    </r>
    <r>
      <rPr>
        <b/>
        <sz val="11"/>
        <color theme="1"/>
        <rFont val="Calibri"/>
        <family val="2"/>
        <scheme val="minor"/>
      </rPr>
      <t>Explanatory Notes (1-3</t>
    </r>
    <r>
      <rPr>
        <sz val="11"/>
        <color theme="1"/>
        <rFont val="Calibri"/>
        <family val="2"/>
        <scheme val="minor"/>
      </rPr>
      <t>), which are also required as part of the DLI Definition in the Verification Protocols (please see the guidelines for more detail).</t>
    </r>
  </si>
  <si>
    <t>o/w COVID-responsive* (in 2020 amended budget)</t>
  </si>
  <si>
    <t>Reference to Explanatory Notes**</t>
  </si>
  <si>
    <t>In Naira Billion, unless stated otherwise</t>
  </si>
  <si>
    <t>...[insert as applicable]</t>
  </si>
  <si>
    <t xml:space="preserve">Notes: '*' COVID responsive expenditures include emergency response or mitigation measures/programs for crisis and recovery phases; they include measures to address the COVID-19 pandemic and the economic impact. Under this broad definition, it can include expenditures on health, food security, social safety net programs, support for MSMEs, livelihood programs, and others. Please see Guidelines section 4.3 for definition of COVID-responsive expenditure; and section 4.5 for guidance on tagging COVID-responsive budget lines in the detailed budget table. 
'**' Please see Guidelines Section 4 (particularly section 4.7) for guidance on Explanatory Notes (1) - (3). </t>
  </si>
  <si>
    <t>In Naira</t>
  </si>
  <si>
    <t>[Insert reference to EN]</t>
  </si>
  <si>
    <t>Guidance [NOT to be included with the budget documentation]</t>
  </si>
  <si>
    <t>Needs to clearly report COVID-19 expenditures (those tagged as COVID-19 responsive)</t>
  </si>
  <si>
    <t>Can add as many lines as needed</t>
  </si>
  <si>
    <t xml:space="preserve">Sheet "T1 Summary table" provides a REVISED example table (Table 1) which contains minimum reporting requirements/details.  </t>
  </si>
  <si>
    <t>[fill in if needed]</t>
  </si>
  <si>
    <t xml:space="preserve">Total to be reported. Formula included - can be adjusted. </t>
  </si>
  <si>
    <t>[Insert reference to EN, if needed]</t>
  </si>
  <si>
    <t>Needs to be below upper limit (appendix Table A1 of the Guidelines)</t>
  </si>
  <si>
    <t xml:space="preserve">Needs to clearly report COVID-19 expenditures (those tagged as COVID-19 responsive); formula included -can be adjusted. </t>
  </si>
  <si>
    <t>Total to be reported. Formula included.</t>
  </si>
  <si>
    <t>The table needs to clearly report items such as debt charges, other interest payments.</t>
  </si>
  <si>
    <t>2. Revenues and grants:</t>
  </si>
  <si>
    <t>1. Opening Balance</t>
  </si>
  <si>
    <t>3. Expenditures:</t>
  </si>
  <si>
    <t xml:space="preserve">4. Balance (=(1+2)-3)) </t>
  </si>
  <si>
    <t>5. Financing:</t>
  </si>
  <si>
    <t>6. Financing gap (=-(4+5))</t>
  </si>
  <si>
    <t xml:space="preserve">4. Balance (=(1+2-3)) </t>
  </si>
  <si>
    <t>insert row(s) for any other financing item(s) as applicable.</t>
  </si>
  <si>
    <t>Law and Justice</t>
  </si>
  <si>
    <t>Administration</t>
  </si>
  <si>
    <t>CRF Opening balance + CDF Opening balance (refers to balances, not revenues)</t>
  </si>
  <si>
    <t>EN 1.7</t>
  </si>
  <si>
    <r>
      <t>Total to be reported. Formula included</t>
    </r>
    <r>
      <rPr>
        <b/>
        <sz val="16"/>
        <color theme="1"/>
        <rFont val="Arial Narrow"/>
        <family val="2"/>
      </rPr>
      <t xml:space="preserve">. Needs to match the Balance (with opposite sign) for the financing gap to be 0. </t>
    </r>
  </si>
  <si>
    <r>
      <rPr>
        <b/>
        <sz val="16"/>
        <color theme="1"/>
        <rFont val="Arial Narrow"/>
        <family val="2"/>
      </rPr>
      <t xml:space="preserve">Needs to be 0; </t>
    </r>
    <r>
      <rPr>
        <sz val="16"/>
        <color theme="1"/>
        <rFont val="Arial Narrow"/>
        <family val="2"/>
      </rPr>
      <t xml:space="preserve">Total to be reported. Formula included. </t>
    </r>
  </si>
  <si>
    <r>
      <t xml:space="preserve">Needs to be above threshold (to be determined)
</t>
    </r>
    <r>
      <rPr>
        <sz val="16"/>
        <color theme="1"/>
        <rFont val="Arial Narrow"/>
        <family val="2"/>
      </rPr>
      <t xml:space="preserve">Formula provided; can be adjusted. </t>
    </r>
  </si>
  <si>
    <t xml:space="preserve">Gross Statutory Allocation  (not net of deductions) </t>
  </si>
  <si>
    <t>Administrative Sector</t>
  </si>
  <si>
    <t>Economic Sector</t>
  </si>
  <si>
    <t>Law and Justice Sector</t>
  </si>
  <si>
    <t>Social Sector</t>
  </si>
  <si>
    <t>Capial Development Fund</t>
  </si>
  <si>
    <t>Contigency</t>
  </si>
  <si>
    <t>$55</t>
  </si>
  <si>
    <t>EN 2.1</t>
  </si>
  <si>
    <t>EN 2.2.</t>
  </si>
  <si>
    <t>EN 2.3.</t>
  </si>
  <si>
    <t>EN 2.4.2</t>
  </si>
  <si>
    <t>EN 2.4.1.</t>
  </si>
  <si>
    <t>EN 2.5</t>
  </si>
  <si>
    <t>EN 3.1.</t>
  </si>
  <si>
    <t>MACROECONOMIC ASSUMPTIONS</t>
  </si>
  <si>
    <t>2020 (Rev.)</t>
  </si>
  <si>
    <t>Notes to the revised 2020 assumptions</t>
  </si>
  <si>
    <t>National Inflation</t>
  </si>
  <si>
    <t>National (Real) GDP Growth Rate</t>
  </si>
  <si>
    <r>
      <t>2.21%</t>
    </r>
    <r>
      <rPr>
        <sz val="9"/>
        <color rgb="FF000000"/>
        <rFont val="Calibri"/>
        <family val="2"/>
      </rPr>
      <t>(actual)</t>
    </r>
  </si>
  <si>
    <t>YEAR</t>
  </si>
  <si>
    <t>State GDP</t>
  </si>
  <si>
    <t>N2.44trn</t>
  </si>
  <si>
    <t xml:space="preserve">N2.6trn </t>
  </si>
  <si>
    <t>GDP Growth %</t>
  </si>
  <si>
    <t>n/a</t>
  </si>
  <si>
    <t>Oil Production Benchmark (MBPD)</t>
  </si>
  <si>
    <t>GDP Ntrn</t>
  </si>
  <si>
    <t>Oil Price Benchmark</t>
  </si>
  <si>
    <t>NGN:USD Exchange Rate</t>
  </si>
  <si>
    <t>CBN</t>
  </si>
  <si>
    <t>Tax to GDP ratio</t>
  </si>
  <si>
    <t>Target IGR</t>
  </si>
  <si>
    <r>
      <t xml:space="preserve">N37bn                    </t>
    </r>
    <r>
      <rPr>
        <sz val="9"/>
        <color rgb="FF000000"/>
        <rFont val="Calibri"/>
        <family val="2"/>
      </rPr>
      <t>(N35bn actual)</t>
    </r>
  </si>
  <si>
    <t xml:space="preserve">N39bn </t>
  </si>
  <si>
    <t>Target CAPEX to GDP</t>
  </si>
  <si>
    <t>Target CAPEX</t>
  </si>
  <si>
    <r>
      <t xml:space="preserve">N61bn                     </t>
    </r>
    <r>
      <rPr>
        <sz val="9"/>
        <color rgb="FF000000"/>
        <rFont val="Calibri"/>
        <family val="2"/>
      </rPr>
      <t>(N63bn actual)</t>
    </r>
  </si>
  <si>
    <t>N65bn</t>
  </si>
  <si>
    <t>Target Private Investment</t>
  </si>
  <si>
    <t>N122bn</t>
  </si>
  <si>
    <t>N130bn</t>
  </si>
  <si>
    <t>N25bn</t>
  </si>
  <si>
    <t>CBN Loans</t>
  </si>
  <si>
    <t>-4.42%</t>
  </si>
  <si>
    <t>Target IGR (billion)</t>
  </si>
  <si>
    <t>Target Private Investment (billion)</t>
  </si>
  <si>
    <t>Target CAPEX (billion)</t>
  </si>
  <si>
    <t>EN 2.6</t>
  </si>
  <si>
    <t xml:space="preserve">N2.33trn </t>
  </si>
  <si>
    <t xml:space="preserve">as advised by FMFBNP
</t>
  </si>
  <si>
    <t>EDSG/MTEF</t>
  </si>
  <si>
    <t>N26bn</t>
  </si>
  <si>
    <t>PUWOV</t>
  </si>
  <si>
    <t>Health Sector Budget</t>
  </si>
  <si>
    <t>Insurance</t>
  </si>
  <si>
    <t>Health Insurance Comm</t>
  </si>
  <si>
    <t>Personel Cost</t>
  </si>
  <si>
    <t>overhead</t>
  </si>
  <si>
    <t>Health Sector</t>
  </si>
  <si>
    <t>COVID Committee</t>
  </si>
  <si>
    <t>EN 3.4</t>
  </si>
  <si>
    <t>Capital</t>
  </si>
  <si>
    <t>Equipment Purchase</t>
  </si>
  <si>
    <t>Health Budget</t>
  </si>
  <si>
    <t>Total</t>
  </si>
  <si>
    <t>S/N</t>
  </si>
  <si>
    <t>Expenditure</t>
  </si>
  <si>
    <t>Implementing MDA</t>
  </si>
  <si>
    <t>Sector</t>
  </si>
  <si>
    <t>Amount</t>
  </si>
  <si>
    <t>Governor’s Office</t>
  </si>
  <si>
    <t>Ministry of Health</t>
  </si>
  <si>
    <t>SUBEB</t>
  </si>
  <si>
    <t>Nature of Expenditure</t>
  </si>
  <si>
    <t>Recurrent</t>
  </si>
  <si>
    <t>PUWOV  training; hazard allowances &amp; information dissemination/advocacy</t>
  </si>
  <si>
    <r>
      <t xml:space="preserve">Capital expenditure </t>
    </r>
    <r>
      <rPr>
        <i/>
        <sz val="12"/>
        <color theme="1"/>
        <rFont val="Arial Narrow"/>
        <family val="2"/>
      </rPr>
      <t>(targeted at PHC infrastructure and general hospitals with a view to supporting Covid-19 Response Teams at LG level)</t>
    </r>
  </si>
  <si>
    <t>Directorate of Central Administration</t>
  </si>
  <si>
    <t>Overhead Cost (serve as running cost for PHCs and the general hospitals</t>
  </si>
  <si>
    <t>Recurrent (CRF)</t>
  </si>
  <si>
    <t xml:space="preserve">Health insurance (to facilitate PHC operations and  access to medicare for low income and lower middle </t>
  </si>
  <si>
    <t xml:space="preserve">Personnel cost for the staff of the State Health Insurance Commission </t>
  </si>
  <si>
    <t xml:space="preserve">Personnel Costs (all health workers have been trained and expected to serve as frontline response team members), </t>
  </si>
  <si>
    <t>Medical equipmentfor Covid-19 treatment; PPEs</t>
  </si>
  <si>
    <t>Palliatives, hazard allowances, advocacy, etc……..</t>
  </si>
  <si>
    <r>
      <t xml:space="preserve">Basic Education Capex </t>
    </r>
    <r>
      <rPr>
        <i/>
        <sz val="12"/>
        <color theme="1"/>
        <rFont val="Arial Narrow"/>
        <family val="2"/>
      </rPr>
      <t>[though schools were closed during the lockdown, SUBEB developed an online portal through which teachers were delivering lessons to pupils. Then capex programs will continue albeit reconfigured to ensure compliance with Covid-19 containment guidelines]</t>
    </r>
  </si>
  <si>
    <t>N49bn</t>
  </si>
  <si>
    <t>$22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</si>
</sst>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quot;#,##0.00_);[Red]\(&quot;$&quot;#,##0.00\)"/>
    <numFmt numFmtId="165" formatCode="_(* #,##0.00_);_(* \(#,##0.00\);_(* &quot;-&quot;??_);_(@_)"/>
    <numFmt numFmtId="166" formatCode="0.0"/>
    <numFmt numFmtId="167" formatCode="_(* #,##0_);_(* \(#,##0\);_(* &quot;-&quot;??_);_(@_)"/>
    <numFmt numFmtId="168" formatCode="0.0%"/>
    <numFmt numFmtId="169" formatCode="0.000"/>
  </numFmts>
  <fonts count="42" x14ac:knownFonts="1">
    <font>
      <sz val="11"/>
      <color theme="1"/>
      <name val="Calibri"/>
      <family val="2"/>
      <scheme val="minor"/>
    </font>
    <font>
      <b/>
      <sz val="11"/>
      <color theme="1"/>
      <name val="Calibri"/>
      <family val="2"/>
      <scheme val="minor"/>
    </font>
    <font>
      <b/>
      <sz val="9"/>
      <color rgb="FF000000"/>
      <name val="Calibri"/>
      <family val="2"/>
    </font>
    <font>
      <b/>
      <sz val="9"/>
      <color rgb="FF000000"/>
      <name val="Calibri"/>
      <family val="2"/>
    </font>
    <font>
      <sz val="9"/>
      <color rgb="FF000000"/>
      <name val="Calibri"/>
      <family val="2"/>
    </font>
    <font>
      <sz val="9"/>
      <color rgb="FFFF0000"/>
      <name val="Calibri"/>
      <family val="2"/>
    </font>
    <font>
      <i/>
      <sz val="11"/>
      <color theme="1"/>
      <name val="Calibri"/>
      <family val="2"/>
      <scheme val="minor"/>
    </font>
    <font>
      <i/>
      <sz val="9"/>
      <color rgb="FF000000"/>
      <name val="Calibri"/>
      <family val="2"/>
    </font>
    <font>
      <i/>
      <sz val="9"/>
      <color rgb="FFFF0000"/>
      <name val="Calibri"/>
      <family val="2"/>
    </font>
    <font>
      <sz val="9"/>
      <color theme="1"/>
      <name val="Calibri"/>
      <family val="2"/>
    </font>
    <font>
      <b/>
      <sz val="9"/>
      <name val="Calibri"/>
      <family val="2"/>
    </font>
    <font>
      <i/>
      <sz val="9"/>
      <color theme="1"/>
      <name val="Calibri"/>
      <family val="2"/>
      <scheme val="minor"/>
    </font>
    <font>
      <sz val="11"/>
      <color theme="0" tint="-0.499984740745262"/>
      <name val="Calibri"/>
      <family val="2"/>
      <scheme val="minor"/>
    </font>
    <font>
      <b/>
      <sz val="9"/>
      <color theme="0" tint="-0.499984740745262"/>
      <name val="Calibri"/>
      <family val="2"/>
    </font>
    <font>
      <sz val="9"/>
      <color theme="0" tint="-0.499984740745262"/>
      <name val="Calibri"/>
      <family val="2"/>
    </font>
    <font>
      <sz val="11"/>
      <color rgb="FF000000"/>
      <name val="Calibri"/>
      <family val="2"/>
      <scheme val="minor"/>
    </font>
    <font>
      <sz val="11"/>
      <color theme="0" tint="-0.249977111117893"/>
      <name val="Calibri"/>
      <family val="2"/>
      <scheme val="minor"/>
    </font>
    <font>
      <b/>
      <sz val="9"/>
      <color theme="0" tint="-0.249977111117893"/>
      <name val="Calibri"/>
      <family val="2"/>
    </font>
    <font>
      <sz val="9"/>
      <color theme="0" tint="-0.249977111117893"/>
      <name val="Calibri"/>
      <family val="2"/>
    </font>
    <font>
      <i/>
      <sz val="8"/>
      <color theme="1"/>
      <name val="Calibri"/>
      <family val="2"/>
      <scheme val="minor"/>
    </font>
    <font>
      <sz val="11"/>
      <color theme="1"/>
      <name val="Calibri"/>
      <family val="2"/>
      <scheme val="minor"/>
    </font>
    <font>
      <i/>
      <sz val="16"/>
      <name val="Arial Narrow"/>
      <family val="2"/>
    </font>
    <font>
      <sz val="16"/>
      <color theme="1"/>
      <name val="Arial Narrow"/>
      <family val="2"/>
    </font>
    <font>
      <b/>
      <sz val="16"/>
      <color theme="1"/>
      <name val="Arial Narrow"/>
      <family val="2"/>
    </font>
    <font>
      <b/>
      <sz val="16"/>
      <color rgb="FF000000"/>
      <name val="Arial Narrow"/>
      <family val="2"/>
    </font>
    <font>
      <sz val="16"/>
      <color rgb="FF000000"/>
      <name val="Arial Narrow"/>
      <family val="2"/>
    </font>
    <font>
      <sz val="16"/>
      <name val="Arial Narrow"/>
      <family val="2"/>
    </font>
    <font>
      <sz val="16"/>
      <color rgb="FFFF0000"/>
      <name val="Arial Narrow"/>
      <family val="2"/>
    </font>
    <font>
      <b/>
      <sz val="16"/>
      <name val="Arial Narrow"/>
      <family val="2"/>
    </font>
    <font>
      <u/>
      <sz val="16"/>
      <color rgb="FF000000"/>
      <name val="Arial Narrow"/>
      <family val="2"/>
    </font>
    <font>
      <i/>
      <sz val="16"/>
      <color rgb="FF000000"/>
      <name val="Arial Narrow"/>
      <family val="2"/>
    </font>
    <font>
      <b/>
      <i/>
      <sz val="16"/>
      <color theme="1"/>
      <name val="Arial Narrow"/>
      <family val="2"/>
    </font>
    <font>
      <b/>
      <sz val="12"/>
      <color rgb="FFFFFFFF"/>
      <name val="Calibri"/>
      <family val="2"/>
    </font>
    <font>
      <sz val="12"/>
      <color rgb="FF000000"/>
      <name val="Calibri"/>
      <family val="2"/>
    </font>
    <font>
      <b/>
      <u/>
      <sz val="11"/>
      <color theme="1"/>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sz val="12"/>
      <color theme="1"/>
      <name val="Arial Narrow"/>
      <family val="2"/>
    </font>
    <font>
      <i/>
      <sz val="12"/>
      <color theme="1"/>
      <name val="Arial Narrow"/>
      <family val="2"/>
    </font>
    <font>
      <b/>
      <sz val="12"/>
      <color theme="1"/>
      <name val="Arial Narrow"/>
      <family val="2"/>
    </font>
  </fonts>
  <fills count="13">
    <fill>
      <patternFill patternType="none"/>
    </fill>
    <fill>
      <patternFill patternType="gray125"/>
    </fill>
    <fill>
      <patternFill patternType="solid">
        <fgColor rgb="FFFFFF00"/>
        <bgColor indexed="64"/>
      </patternFill>
    </fill>
    <fill>
      <patternFill patternType="solid">
        <fgColor rgb="FFA8D08D"/>
        <bgColor indexed="64"/>
      </patternFill>
    </fill>
    <fill>
      <patternFill patternType="solid">
        <fgColor rgb="FFE2EF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B01513"/>
        <bgColor indexed="64"/>
      </patternFill>
    </fill>
    <fill>
      <patternFill patternType="solid">
        <fgColor rgb="FFE4CCCC"/>
        <bgColor indexed="64"/>
      </patternFill>
    </fill>
    <fill>
      <patternFill patternType="solid">
        <fgColor rgb="FFF2E7E7"/>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3">
    <xf numFmtId="0" fontId="0" fillId="0" borderId="0"/>
    <xf numFmtId="165" fontId="20" fillId="0" borderId="0" applyFont="0" applyFill="0" applyBorder="0" applyAlignment="0" applyProtection="0"/>
    <xf numFmtId="9" fontId="20" fillId="0" borderId="0" applyFont="0" applyFill="0" applyBorder="0" applyAlignment="0" applyProtection="0"/>
  </cellStyleXfs>
  <cellXfs count="167">
    <xf numFmtId="0" fontId="0" fillId="0" borderId="0" xfId="0"/>
    <xf numFmtId="0" fontId="0" fillId="0" borderId="0" xfId="0" applyBorder="1"/>
    <xf numFmtId="0" fontId="0" fillId="0" borderId="0" xfId="0" applyAlignment="1">
      <alignment vertical="top"/>
    </xf>
    <xf numFmtId="0" fontId="0" fillId="6" borderId="0" xfId="0" applyFill="1" applyAlignment="1">
      <alignment vertical="top"/>
    </xf>
    <xf numFmtId="0" fontId="4" fillId="0" borderId="0" xfId="0" applyFont="1" applyBorder="1" applyAlignment="1">
      <alignment horizontal="left" vertical="top" wrapText="1" readingOrder="1"/>
    </xf>
    <xf numFmtId="0" fontId="4" fillId="0" borderId="0" xfId="0" applyFont="1" applyBorder="1" applyAlignment="1">
      <alignment horizontal="right" vertical="top" wrapText="1" readingOrder="1"/>
    </xf>
    <xf numFmtId="0" fontId="4" fillId="5" borderId="0" xfId="0" applyFont="1" applyFill="1" applyBorder="1" applyAlignment="1">
      <alignment horizontal="right" vertical="top" wrapText="1" readingOrder="1"/>
    </xf>
    <xf numFmtId="0" fontId="9" fillId="0" borderId="0" xfId="0" applyFont="1" applyAlignment="1">
      <alignment vertical="top"/>
    </xf>
    <xf numFmtId="0" fontId="3" fillId="6" borderId="0" xfId="0" applyFont="1" applyFill="1" applyBorder="1" applyAlignment="1">
      <alignment horizontal="left" vertical="top" wrapText="1" readingOrder="1"/>
    </xf>
    <xf numFmtId="0" fontId="9" fillId="6" borderId="0" xfId="0" applyFont="1" applyFill="1" applyAlignment="1">
      <alignment vertical="top"/>
    </xf>
    <xf numFmtId="0" fontId="4" fillId="0" borderId="0" xfId="0" applyFont="1" applyBorder="1" applyAlignment="1">
      <alignment horizontal="left" vertical="top" wrapText="1" indent="1" readingOrder="1"/>
    </xf>
    <xf numFmtId="0" fontId="5" fillId="0" borderId="0" xfId="0" applyFont="1" applyBorder="1" applyAlignment="1">
      <alignment horizontal="left" vertical="top" wrapText="1" indent="1" readingOrder="1"/>
    </xf>
    <xf numFmtId="0" fontId="5" fillId="0" borderId="0" xfId="0" applyFont="1" applyBorder="1" applyAlignment="1">
      <alignment horizontal="left" vertical="top" wrapText="1" indent="2" readingOrder="1"/>
    </xf>
    <xf numFmtId="0" fontId="4" fillId="0" borderId="0" xfId="0" applyFont="1" applyBorder="1" applyAlignment="1">
      <alignment horizontal="left" vertical="top" wrapText="1" indent="2" readingOrder="1"/>
    </xf>
    <xf numFmtId="0" fontId="8" fillId="0" borderId="0" xfId="0" applyFont="1" applyBorder="1" applyAlignment="1">
      <alignment horizontal="left" vertical="top" wrapText="1" indent="2" readingOrder="1"/>
    </xf>
    <xf numFmtId="0" fontId="3" fillId="4" borderId="0" xfId="0" applyFont="1" applyFill="1" applyBorder="1" applyAlignment="1">
      <alignment horizontal="left" vertical="top" wrapText="1" readingOrder="1"/>
    </xf>
    <xf numFmtId="0" fontId="7" fillId="0" borderId="0" xfId="0" applyFont="1" applyBorder="1" applyAlignment="1">
      <alignment horizontal="left" vertical="top" wrapText="1" indent="1" readingOrder="1"/>
    </xf>
    <xf numFmtId="0" fontId="4" fillId="0" borderId="0" xfId="0" applyFont="1" applyBorder="1" applyAlignment="1">
      <alignment vertical="top" wrapText="1" readingOrder="1"/>
    </xf>
    <xf numFmtId="0" fontId="4" fillId="6" borderId="0" xfId="0" applyFont="1" applyFill="1" applyBorder="1" applyAlignment="1">
      <alignment vertical="top" wrapText="1" readingOrder="1"/>
    </xf>
    <xf numFmtId="166" fontId="4" fillId="0" borderId="0" xfId="0" applyNumberFormat="1" applyFont="1" applyBorder="1" applyAlignment="1">
      <alignment horizontal="right" vertical="top" wrapText="1" readingOrder="1"/>
    </xf>
    <xf numFmtId="166" fontId="10" fillId="6" borderId="0" xfId="0" applyNumberFormat="1" applyFont="1" applyFill="1" applyBorder="1" applyAlignment="1">
      <alignment horizontal="right" vertical="top" wrapText="1"/>
    </xf>
    <xf numFmtId="0" fontId="4" fillId="0" borderId="1" xfId="0" applyFont="1" applyFill="1" applyBorder="1" applyAlignment="1">
      <alignment horizontal="left" vertical="top" wrapText="1" indent="1" readingOrder="1"/>
    </xf>
    <xf numFmtId="1" fontId="3" fillId="0" borderId="1" xfId="0" applyNumberFormat="1" applyFont="1" applyFill="1" applyBorder="1" applyAlignment="1">
      <alignment horizontal="right" vertical="top" wrapText="1" readingOrder="1"/>
    </xf>
    <xf numFmtId="0" fontId="2" fillId="3" borderId="2" xfId="0" applyFont="1" applyFill="1" applyBorder="1" applyAlignment="1">
      <alignment horizontal="left" vertical="top" wrapText="1" readingOrder="1"/>
    </xf>
    <xf numFmtId="0" fontId="11" fillId="0" borderId="0" xfId="0" applyFont="1" applyBorder="1"/>
    <xf numFmtId="0" fontId="12" fillId="0" borderId="0" xfId="0" applyFont="1" applyBorder="1"/>
    <xf numFmtId="0" fontId="13" fillId="3" borderId="2" xfId="0" applyFont="1" applyFill="1" applyBorder="1" applyAlignment="1">
      <alignment vertical="top" wrapText="1" readingOrder="1"/>
    </xf>
    <xf numFmtId="0" fontId="14" fillId="6" borderId="0" xfId="0" applyFont="1" applyFill="1" applyBorder="1" applyAlignment="1">
      <alignment horizontal="left" vertical="top" wrapText="1" readingOrder="1"/>
    </xf>
    <xf numFmtId="0" fontId="14" fillId="4" borderId="0" xfId="0" applyFont="1" applyFill="1" applyBorder="1" applyAlignment="1">
      <alignment horizontal="left" vertical="top" wrapText="1" readingOrder="1"/>
    </xf>
    <xf numFmtId="0" fontId="14" fillId="0" borderId="1" xfId="0" applyFont="1" applyFill="1" applyBorder="1" applyAlignment="1">
      <alignment horizontal="left" vertical="top" wrapText="1" readingOrder="1"/>
    </xf>
    <xf numFmtId="0" fontId="12" fillId="0" borderId="0" xfId="0" applyFont="1" applyAlignment="1">
      <alignment vertical="top"/>
    </xf>
    <xf numFmtId="0" fontId="12" fillId="0" borderId="0" xfId="0" applyFont="1"/>
    <xf numFmtId="0" fontId="4" fillId="0" borderId="1" xfId="0" applyFont="1" applyFill="1" applyBorder="1" applyAlignment="1">
      <alignment horizontal="left" vertical="top" wrapText="1" readingOrder="1"/>
    </xf>
    <xf numFmtId="0" fontId="14" fillId="0" borderId="0" xfId="0" applyFont="1" applyBorder="1" applyAlignment="1">
      <alignment horizontal="right" vertical="top" wrapText="1" readingOrder="1"/>
    </xf>
    <xf numFmtId="166" fontId="14" fillId="0" borderId="0" xfId="0" applyNumberFormat="1" applyFont="1" applyBorder="1" applyAlignment="1">
      <alignment horizontal="right" vertical="top" wrapText="1" readingOrder="1"/>
    </xf>
    <xf numFmtId="166" fontId="13" fillId="6" borderId="0" xfId="0" applyNumberFormat="1" applyFont="1" applyFill="1" applyBorder="1" applyAlignment="1">
      <alignment horizontal="right" vertical="top" wrapText="1"/>
    </xf>
    <xf numFmtId="0" fontId="3" fillId="3" borderId="2" xfId="0" applyFont="1" applyFill="1" applyBorder="1" applyAlignment="1">
      <alignment vertical="top" wrapText="1" readingOrder="1"/>
    </xf>
    <xf numFmtId="0" fontId="4" fillId="6" borderId="0" xfId="0" applyFont="1" applyFill="1" applyBorder="1" applyAlignment="1">
      <alignment horizontal="left" vertical="top" wrapText="1" readingOrder="1"/>
    </xf>
    <xf numFmtId="0" fontId="4" fillId="4" borderId="0" xfId="0" applyFont="1" applyFill="1" applyBorder="1" applyAlignment="1">
      <alignment horizontal="left" vertical="top" wrapText="1" readingOrder="1"/>
    </xf>
    <xf numFmtId="0" fontId="4" fillId="4" borderId="0" xfId="0" applyFont="1" applyFill="1" applyBorder="1" applyAlignment="1">
      <alignment horizontal="right" vertical="top" wrapText="1" readingOrder="1"/>
    </xf>
    <xf numFmtId="0" fontId="4" fillId="0" borderId="0" xfId="0" applyFont="1" applyFill="1" applyBorder="1" applyAlignment="1">
      <alignment horizontal="left" vertical="top" wrapText="1" readingOrder="1"/>
    </xf>
    <xf numFmtId="1" fontId="4" fillId="4" borderId="0" xfId="0" applyNumberFormat="1" applyFont="1" applyFill="1" applyBorder="1" applyAlignment="1">
      <alignment horizontal="right" vertical="top" wrapText="1" readingOrder="1"/>
    </xf>
    <xf numFmtId="1" fontId="4" fillId="0" borderId="1" xfId="0" applyNumberFormat="1" applyFont="1" applyFill="1" applyBorder="1" applyAlignment="1">
      <alignment horizontal="right" vertical="top" wrapText="1" readingOrder="1"/>
    </xf>
    <xf numFmtId="0" fontId="4" fillId="0" borderId="1" xfId="0" applyFont="1" applyFill="1" applyBorder="1" applyAlignment="1">
      <alignment horizontal="right" vertical="top" wrapText="1" readingOrder="1"/>
    </xf>
    <xf numFmtId="0" fontId="16" fillId="0" borderId="0" xfId="0" applyFont="1" applyBorder="1"/>
    <xf numFmtId="0" fontId="17" fillId="3" borderId="2" xfId="0" applyFont="1" applyFill="1" applyBorder="1" applyAlignment="1">
      <alignment vertical="top" wrapText="1" readingOrder="1"/>
    </xf>
    <xf numFmtId="0" fontId="18" fillId="6" borderId="0" xfId="0" applyFont="1" applyFill="1" applyBorder="1" applyAlignment="1">
      <alignment horizontal="left" vertical="top" wrapText="1" readingOrder="1"/>
    </xf>
    <xf numFmtId="0" fontId="18" fillId="0" borderId="0" xfId="0" applyFont="1" applyBorder="1" applyAlignment="1">
      <alignment horizontal="left" vertical="top" wrapText="1" readingOrder="1"/>
    </xf>
    <xf numFmtId="0" fontId="18" fillId="4" borderId="0" xfId="0" applyFont="1" applyFill="1" applyBorder="1" applyAlignment="1">
      <alignment horizontal="left" vertical="top" wrapText="1" readingOrder="1"/>
    </xf>
    <xf numFmtId="0" fontId="18" fillId="6" borderId="0" xfId="0" applyFont="1" applyFill="1" applyBorder="1" applyAlignment="1">
      <alignment vertical="top" wrapText="1"/>
    </xf>
    <xf numFmtId="0" fontId="18" fillId="0" borderId="1" xfId="0" applyFont="1" applyFill="1" applyBorder="1" applyAlignment="1">
      <alignment horizontal="left" vertical="top" wrapText="1" readingOrder="1"/>
    </xf>
    <xf numFmtId="0" fontId="16" fillId="0" borderId="0" xfId="0" applyFont="1" applyAlignment="1">
      <alignment vertical="top"/>
    </xf>
    <xf numFmtId="0" fontId="16" fillId="0" borderId="0" xfId="0" applyFont="1"/>
    <xf numFmtId="0" fontId="0" fillId="6" borderId="0" xfId="0" applyFill="1" applyAlignment="1">
      <alignment wrapText="1"/>
    </xf>
    <xf numFmtId="0" fontId="6" fillId="6" borderId="0" xfId="0" applyFont="1" applyFill="1" applyAlignment="1">
      <alignment wrapText="1"/>
    </xf>
    <xf numFmtId="0" fontId="19" fillId="0" borderId="0" xfId="0" applyFont="1" applyAlignment="1">
      <alignment vertical="center"/>
    </xf>
    <xf numFmtId="0" fontId="0" fillId="6" borderId="0" xfId="0" applyFill="1" applyAlignment="1">
      <alignment horizontal="left" wrapText="1"/>
    </xf>
    <xf numFmtId="0" fontId="0" fillId="2" borderId="0" xfId="0" applyFill="1" applyAlignment="1">
      <alignment horizontal="left" wrapText="1" indent="2"/>
    </xf>
    <xf numFmtId="0" fontId="15" fillId="7" borderId="0" xfId="0" applyFont="1" applyFill="1" applyAlignment="1">
      <alignment horizontal="left" wrapText="1" indent="2"/>
    </xf>
    <xf numFmtId="0" fontId="2" fillId="4" borderId="0" xfId="0" applyFont="1" applyFill="1" applyBorder="1" applyAlignment="1">
      <alignment horizontal="left" vertical="top" wrapText="1" readingOrder="1"/>
    </xf>
    <xf numFmtId="0" fontId="2" fillId="6" borderId="0" xfId="0" applyFont="1" applyFill="1" applyBorder="1" applyAlignment="1">
      <alignment horizontal="left" vertical="top" wrapText="1" readingOrder="1"/>
    </xf>
    <xf numFmtId="166" fontId="14"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0" fontId="2" fillId="3" borderId="2" xfId="0" applyFont="1" applyFill="1" applyBorder="1" applyAlignment="1">
      <alignment vertical="top" wrapText="1" readingOrder="1"/>
    </xf>
    <xf numFmtId="0" fontId="8" fillId="2" borderId="0" xfId="0" applyFont="1" applyFill="1" applyBorder="1" applyAlignment="1">
      <alignment horizontal="left" vertical="top" wrapText="1" indent="2" readingOrder="1"/>
    </xf>
    <xf numFmtId="0" fontId="21" fillId="2" borderId="0" xfId="0" applyFont="1" applyFill="1" applyAlignment="1">
      <alignment vertical="center" wrapText="1"/>
    </xf>
    <xf numFmtId="0" fontId="22" fillId="0" borderId="0" xfId="0" applyFont="1" applyAlignment="1">
      <alignment vertical="center"/>
    </xf>
    <xf numFmtId="0" fontId="23" fillId="5" borderId="0" xfId="0" applyFont="1" applyFill="1" applyAlignment="1">
      <alignment vertical="center"/>
    </xf>
    <xf numFmtId="0" fontId="22" fillId="5" borderId="0" xfId="0" applyFont="1" applyFill="1" applyAlignment="1">
      <alignment vertical="center"/>
    </xf>
    <xf numFmtId="0" fontId="24" fillId="6" borderId="3"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5" fillId="0" borderId="3" xfId="0" applyFont="1" applyBorder="1" applyAlignment="1">
      <alignment horizontal="left" vertical="center" wrapText="1"/>
    </xf>
    <xf numFmtId="167" fontId="25" fillId="8" borderId="3" xfId="1" applyNumberFormat="1" applyFont="1" applyFill="1" applyBorder="1" applyAlignment="1">
      <alignment horizontal="right" vertical="center" wrapText="1"/>
    </xf>
    <xf numFmtId="0" fontId="25" fillId="9" borderId="3" xfId="0" applyFont="1" applyFill="1" applyBorder="1" applyAlignment="1">
      <alignment horizontal="right" vertical="center" wrapText="1"/>
    </xf>
    <xf numFmtId="0" fontId="26" fillId="8" borderId="3" xfId="0" applyFont="1" applyFill="1" applyBorder="1" applyAlignment="1">
      <alignment horizontal="left" vertical="center" wrapText="1"/>
    </xf>
    <xf numFmtId="0" fontId="27" fillId="0" borderId="3" xfId="0" applyFont="1" applyBorder="1" applyAlignment="1">
      <alignment horizontal="left" vertical="center" wrapText="1"/>
    </xf>
    <xf numFmtId="167" fontId="25" fillId="0" borderId="3" xfId="1" applyNumberFormat="1" applyFont="1" applyBorder="1" applyAlignment="1">
      <alignment horizontal="right" vertical="center" wrapText="1"/>
    </xf>
    <xf numFmtId="0" fontId="24" fillId="4" borderId="3" xfId="0" applyFont="1" applyFill="1" applyBorder="1" applyAlignment="1">
      <alignment horizontal="left" vertical="center" wrapText="1"/>
    </xf>
    <xf numFmtId="0" fontId="24" fillId="4" borderId="4" xfId="0" applyFont="1" applyFill="1" applyBorder="1" applyAlignment="1">
      <alignment horizontal="left" vertical="center" wrapText="1"/>
    </xf>
    <xf numFmtId="167" fontId="24" fillId="4" borderId="4" xfId="1" applyNumberFormat="1" applyFont="1" applyFill="1" applyBorder="1" applyAlignment="1">
      <alignment horizontal="right" vertical="center" wrapText="1"/>
    </xf>
    <xf numFmtId="167" fontId="25" fillId="4" borderId="3" xfId="0" applyNumberFormat="1" applyFont="1" applyFill="1" applyBorder="1" applyAlignment="1">
      <alignment horizontal="right" vertical="center" wrapText="1"/>
    </xf>
    <xf numFmtId="0" fontId="28" fillId="6" borderId="3" xfId="0" applyFont="1" applyFill="1" applyBorder="1" applyAlignment="1">
      <alignment horizontal="left" vertical="center" wrapText="1"/>
    </xf>
    <xf numFmtId="167" fontId="25" fillId="9" borderId="6" xfId="0" applyNumberFormat="1" applyFont="1" applyFill="1" applyBorder="1" applyAlignment="1">
      <alignment horizontal="right" vertical="center" wrapText="1"/>
    </xf>
    <xf numFmtId="0" fontId="25" fillId="0" borderId="5" xfId="0" applyFont="1" applyBorder="1" applyAlignment="1">
      <alignment horizontal="left" vertical="center" wrapText="1"/>
    </xf>
    <xf numFmtId="0" fontId="30" fillId="0" borderId="3" xfId="0" applyFont="1" applyBorder="1" applyAlignment="1">
      <alignment horizontal="left" vertical="center" wrapText="1"/>
    </xf>
    <xf numFmtId="0" fontId="26" fillId="8" borderId="6" xfId="0" applyFont="1" applyFill="1" applyBorder="1" applyAlignment="1">
      <alignment horizontal="left" vertical="center" wrapText="1"/>
    </xf>
    <xf numFmtId="167" fontId="25" fillId="9" borderId="3" xfId="1" applyNumberFormat="1" applyFont="1" applyFill="1" applyBorder="1" applyAlignment="1">
      <alignment horizontal="right" vertical="center" wrapText="1"/>
    </xf>
    <xf numFmtId="0" fontId="30" fillId="0" borderId="5" xfId="0" applyFont="1" applyBorder="1" applyAlignment="1">
      <alignment horizontal="left" vertical="center" wrapText="1"/>
    </xf>
    <xf numFmtId="167" fontId="24" fillId="4" borderId="3" xfId="0" applyNumberFormat="1" applyFont="1" applyFill="1" applyBorder="1" applyAlignment="1">
      <alignment horizontal="right" vertical="center" wrapText="1"/>
    </xf>
    <xf numFmtId="0" fontId="26" fillId="0" borderId="3" xfId="0" applyFont="1" applyBorder="1" applyAlignment="1">
      <alignment horizontal="left" vertical="center" wrapText="1"/>
    </xf>
    <xf numFmtId="0" fontId="25" fillId="8" borderId="5" xfId="0" applyFont="1" applyFill="1" applyBorder="1" applyAlignment="1">
      <alignment horizontal="left" vertical="center" wrapText="1"/>
    </xf>
    <xf numFmtId="0" fontId="31" fillId="4" borderId="3" xfId="0" applyFont="1" applyFill="1" applyBorder="1" applyAlignment="1">
      <alignment vertical="center" wrapText="1"/>
    </xf>
    <xf numFmtId="0" fontId="23" fillId="4" borderId="3" xfId="0" applyFont="1" applyFill="1" applyBorder="1" applyAlignment="1">
      <alignment horizontal="right" vertical="center" wrapText="1"/>
    </xf>
    <xf numFmtId="0" fontId="23" fillId="9" borderId="3" xfId="0" applyFont="1" applyFill="1" applyBorder="1" applyAlignment="1">
      <alignment horizontal="right" vertical="center" wrapText="1"/>
    </xf>
    <xf numFmtId="0" fontId="23" fillId="5" borderId="0" xfId="0" applyFont="1" applyFill="1" applyAlignment="1">
      <alignment vertical="center" wrapText="1"/>
    </xf>
    <xf numFmtId="0" fontId="24" fillId="3" borderId="3" xfId="0" applyFont="1" applyFill="1" applyBorder="1" applyAlignment="1">
      <alignment horizontal="center" vertical="center" wrapText="1"/>
    </xf>
    <xf numFmtId="0" fontId="22" fillId="0" borderId="0" xfId="0" applyFont="1" applyAlignment="1">
      <alignment horizontal="center" vertical="center"/>
    </xf>
    <xf numFmtId="0" fontId="22" fillId="5" borderId="0" xfId="0" applyFont="1" applyFill="1" applyAlignment="1">
      <alignment horizontal="center" vertical="center"/>
    </xf>
    <xf numFmtId="167" fontId="25" fillId="0" borderId="4" xfId="1" applyNumberFormat="1" applyFont="1" applyBorder="1" applyAlignment="1">
      <alignment horizontal="right" vertical="center" wrapText="1"/>
    </xf>
    <xf numFmtId="167" fontId="30" fillId="8" borderId="3" xfId="1" applyNumberFormat="1" applyFont="1" applyFill="1" applyBorder="1" applyAlignment="1">
      <alignment horizontal="right" vertical="center" wrapText="1"/>
    </xf>
    <xf numFmtId="43" fontId="29" fillId="0" borderId="5" xfId="0" applyNumberFormat="1" applyFont="1" applyBorder="1" applyAlignment="1">
      <alignment horizontal="left" vertical="center" wrapText="1"/>
    </xf>
    <xf numFmtId="0" fontId="26" fillId="0" borderId="5" xfId="0" applyFont="1" applyBorder="1" applyAlignment="1">
      <alignment horizontal="left" vertical="center" wrapText="1"/>
    </xf>
    <xf numFmtId="167" fontId="26" fillId="0" borderId="3" xfId="1" applyNumberFormat="1" applyFont="1" applyBorder="1" applyAlignment="1">
      <alignment horizontal="right" vertical="center" wrapText="1"/>
    </xf>
    <xf numFmtId="167" fontId="26" fillId="9" borderId="6" xfId="0" applyNumberFormat="1" applyFont="1" applyFill="1" applyBorder="1" applyAlignment="1">
      <alignment horizontal="right" vertical="center" wrapText="1"/>
    </xf>
    <xf numFmtId="0" fontId="26" fillId="0" borderId="0" xfId="0" applyFont="1" applyAlignment="1">
      <alignment vertical="center"/>
    </xf>
    <xf numFmtId="0" fontId="26" fillId="5" borderId="0" xfId="0" applyFont="1" applyFill="1" applyAlignment="1">
      <alignment vertical="center"/>
    </xf>
    <xf numFmtId="10" fontId="25" fillId="8" borderId="3" xfId="1" applyNumberFormat="1" applyFont="1" applyFill="1" applyBorder="1" applyAlignment="1">
      <alignment horizontal="right" vertical="center" wrapText="1"/>
    </xf>
    <xf numFmtId="165" fontId="25" fillId="8" borderId="3" xfId="1" applyNumberFormat="1" applyFont="1" applyFill="1" applyBorder="1" applyAlignment="1">
      <alignment horizontal="right" vertical="center" wrapText="1"/>
    </xf>
    <xf numFmtId="165" fontId="23" fillId="8" borderId="3" xfId="1" applyFont="1" applyFill="1" applyBorder="1" applyAlignment="1">
      <alignment horizontal="center" vertical="center" wrapText="1"/>
    </xf>
    <xf numFmtId="0" fontId="32" fillId="10" borderId="10" xfId="0" applyFont="1" applyFill="1" applyBorder="1" applyAlignment="1">
      <alignment horizontal="left" vertical="center" wrapText="1" readingOrder="1"/>
    </xf>
    <xf numFmtId="0" fontId="32" fillId="10" borderId="10" xfId="0" applyFont="1" applyFill="1" applyBorder="1" applyAlignment="1">
      <alignment horizontal="center" vertical="center" wrapText="1" readingOrder="1"/>
    </xf>
    <xf numFmtId="0" fontId="33" fillId="11" borderId="11" xfId="0" applyFont="1" applyFill="1" applyBorder="1" applyAlignment="1">
      <alignment horizontal="left" vertical="center" wrapText="1" readingOrder="1"/>
    </xf>
    <xf numFmtId="10" fontId="33" fillId="11" borderId="11" xfId="0" applyNumberFormat="1" applyFont="1" applyFill="1" applyBorder="1" applyAlignment="1">
      <alignment horizontal="center" vertical="center" wrapText="1" readingOrder="1"/>
    </xf>
    <xf numFmtId="10" fontId="4" fillId="11" borderId="11" xfId="0" applyNumberFormat="1" applyFont="1" applyFill="1" applyBorder="1" applyAlignment="1">
      <alignment horizontal="left" vertical="center" wrapText="1" readingOrder="1"/>
    </xf>
    <xf numFmtId="0" fontId="33" fillId="12" borderId="12" xfId="0" applyFont="1" applyFill="1" applyBorder="1" applyAlignment="1">
      <alignment horizontal="left" vertical="center" wrapText="1" readingOrder="1"/>
    </xf>
    <xf numFmtId="10" fontId="33" fillId="12" borderId="12" xfId="0" applyNumberFormat="1" applyFont="1" applyFill="1" applyBorder="1" applyAlignment="1">
      <alignment horizontal="center" vertical="center" wrapText="1" readingOrder="1"/>
    </xf>
    <xf numFmtId="10" fontId="33" fillId="12" borderId="12" xfId="0" quotePrefix="1" applyNumberFormat="1" applyFont="1" applyFill="1" applyBorder="1" applyAlignment="1">
      <alignment horizontal="center" vertical="center" wrapText="1" readingOrder="1"/>
    </xf>
    <xf numFmtId="10" fontId="4" fillId="12" borderId="12" xfId="0" applyNumberFormat="1" applyFont="1" applyFill="1" applyBorder="1" applyAlignment="1">
      <alignment horizontal="left" vertical="center" wrapText="1" readingOrder="1"/>
    </xf>
    <xf numFmtId="0" fontId="1" fillId="0" borderId="0" xfId="0" applyFont="1" applyAlignment="1">
      <alignment horizontal="right"/>
    </xf>
    <xf numFmtId="0" fontId="34" fillId="5" borderId="0" xfId="0" applyFont="1" applyFill="1"/>
    <xf numFmtId="0" fontId="34" fillId="9" borderId="0" xfId="0" applyFont="1" applyFill="1"/>
    <xf numFmtId="0" fontId="33" fillId="11" borderId="12" xfId="0" applyFont="1" applyFill="1" applyBorder="1" applyAlignment="1">
      <alignment horizontal="left" vertical="center" wrapText="1" readingOrder="1"/>
    </xf>
    <xf numFmtId="0" fontId="33" fillId="11" borderId="12" xfId="0" applyFont="1" applyFill="1" applyBorder="1" applyAlignment="1">
      <alignment horizontal="center" vertical="center" wrapText="1" readingOrder="1"/>
    </xf>
    <xf numFmtId="0" fontId="4" fillId="11" borderId="12" xfId="0" applyFont="1" applyFill="1" applyBorder="1" applyAlignment="1">
      <alignment horizontal="left" vertical="center" wrapText="1" readingOrder="1"/>
    </xf>
    <xf numFmtId="0" fontId="0" fillId="5" borderId="0" xfId="0" applyFill="1"/>
    <xf numFmtId="168" fontId="0" fillId="5" borderId="0" xfId="2" applyNumberFormat="1" applyFont="1" applyFill="1"/>
    <xf numFmtId="168" fontId="0" fillId="9" borderId="0" xfId="2" applyNumberFormat="1" applyFont="1" applyFill="1"/>
    <xf numFmtId="0" fontId="0" fillId="9" borderId="0" xfId="0" applyFill="1" applyAlignment="1">
      <alignment horizontal="right"/>
    </xf>
    <xf numFmtId="0" fontId="33" fillId="12" borderId="12" xfId="0" applyFont="1" applyFill="1" applyBorder="1" applyAlignment="1">
      <alignment horizontal="center" vertical="center" wrapText="1" readingOrder="1"/>
    </xf>
    <xf numFmtId="0" fontId="4" fillId="12" borderId="12" xfId="0" applyFont="1" applyFill="1" applyBorder="1" applyAlignment="1">
      <alignment horizontal="left" vertical="center" wrapText="1" readingOrder="1"/>
    </xf>
    <xf numFmtId="2" fontId="0" fillId="5" borderId="0" xfId="0" applyNumberFormat="1" applyFill="1"/>
    <xf numFmtId="2" fontId="0" fillId="9" borderId="0" xfId="0" applyNumberFormat="1" applyFill="1"/>
    <xf numFmtId="164" fontId="33" fillId="11" borderId="12" xfId="0" applyNumberFormat="1" applyFont="1" applyFill="1" applyBorder="1" applyAlignment="1">
      <alignment horizontal="center" vertical="center" wrapText="1" readingOrder="1"/>
    </xf>
    <xf numFmtId="164" fontId="4" fillId="11" borderId="12" xfId="0" applyNumberFormat="1" applyFont="1" applyFill="1" applyBorder="1" applyAlignment="1">
      <alignment horizontal="left" vertical="center" wrapText="1" readingOrder="1"/>
    </xf>
    <xf numFmtId="10" fontId="33" fillId="11" borderId="12" xfId="0" applyNumberFormat="1" applyFont="1" applyFill="1" applyBorder="1" applyAlignment="1">
      <alignment horizontal="center" vertical="center" wrapText="1" readingOrder="1"/>
    </xf>
    <xf numFmtId="169" fontId="0" fillId="0" borderId="0" xfId="0" applyNumberFormat="1"/>
    <xf numFmtId="0" fontId="1" fillId="0" borderId="0" xfId="0" applyFont="1" applyAlignment="1">
      <alignment horizontal="center"/>
    </xf>
    <xf numFmtId="0" fontId="0" fillId="0" borderId="0" xfId="0" applyFont="1" applyAlignment="1">
      <alignment horizontal="right"/>
    </xf>
    <xf numFmtId="10" fontId="1" fillId="0" borderId="0" xfId="0" applyNumberFormat="1" applyFont="1" applyAlignment="1">
      <alignment horizontal="center"/>
    </xf>
    <xf numFmtId="10" fontId="0" fillId="0" borderId="0" xfId="0" applyNumberFormat="1"/>
    <xf numFmtId="2" fontId="0" fillId="0" borderId="0" xfId="0" applyNumberFormat="1"/>
    <xf numFmtId="2" fontId="25" fillId="8" borderId="3" xfId="1" applyNumberFormat="1" applyFont="1" applyFill="1" applyBorder="1" applyAlignment="1">
      <alignment horizontal="right" vertical="center" wrapText="1"/>
    </xf>
    <xf numFmtId="2" fontId="25" fillId="0" borderId="3" xfId="1" applyNumberFormat="1" applyFont="1" applyBorder="1" applyAlignment="1">
      <alignment horizontal="right" vertical="center" wrapText="1"/>
    </xf>
    <xf numFmtId="43" fontId="27" fillId="0" borderId="3" xfId="0" applyNumberFormat="1" applyFont="1" applyBorder="1" applyAlignment="1">
      <alignment horizontal="left" vertical="center" wrapText="1"/>
    </xf>
    <xf numFmtId="167" fontId="25" fillId="0" borderId="5" xfId="0" applyNumberFormat="1" applyFont="1" applyBorder="1" applyAlignment="1">
      <alignment horizontal="left" vertical="center" wrapText="1"/>
    </xf>
    <xf numFmtId="165" fontId="0" fillId="0" borderId="0" xfId="1" applyFont="1"/>
    <xf numFmtId="165" fontId="0" fillId="0" borderId="0" xfId="0" applyNumberFormat="1"/>
    <xf numFmtId="0" fontId="39" fillId="0" borderId="0" xfId="0" applyFont="1" applyBorder="1" applyAlignment="1">
      <alignment horizontal="center" vertical="center" wrapText="1"/>
    </xf>
    <xf numFmtId="0" fontId="39" fillId="0" borderId="0" xfId="0" applyFont="1" applyBorder="1" applyAlignment="1">
      <alignment vertical="center" wrapText="1"/>
    </xf>
    <xf numFmtId="0" fontId="39" fillId="0" borderId="3" xfId="0" applyFont="1" applyBorder="1" applyAlignment="1">
      <alignment horizontal="center" vertical="center" wrapText="1"/>
    </xf>
    <xf numFmtId="0" fontId="39" fillId="0" borderId="3" xfId="0" applyFont="1" applyBorder="1" applyAlignment="1">
      <alignment vertical="center" wrapText="1"/>
    </xf>
    <xf numFmtId="165" fontId="39" fillId="0" borderId="3" xfId="1" applyFont="1" applyBorder="1" applyAlignment="1">
      <alignment vertical="center" wrapText="1"/>
    </xf>
    <xf numFmtId="4" fontId="39" fillId="0" borderId="3" xfId="0" applyNumberFormat="1" applyFont="1" applyBorder="1" applyAlignment="1">
      <alignment vertical="center" wrapText="1"/>
    </xf>
    <xf numFmtId="165" fontId="39" fillId="0" borderId="3" xfId="0" applyNumberFormat="1" applyFont="1" applyBorder="1" applyAlignment="1">
      <alignment vertical="center" wrapText="1"/>
    </xf>
    <xf numFmtId="0" fontId="41" fillId="0" borderId="3" xfId="0" applyFont="1" applyBorder="1" applyAlignment="1">
      <alignment horizontal="center" vertical="center" wrapText="1"/>
    </xf>
    <xf numFmtId="0" fontId="41" fillId="0" borderId="0" xfId="0" applyFont="1" applyBorder="1" applyAlignment="1">
      <alignment horizontal="center" vertical="center" wrapText="1"/>
    </xf>
    <xf numFmtId="0" fontId="39" fillId="2" borderId="3" xfId="0" applyFont="1" applyFill="1" applyBorder="1" applyAlignment="1">
      <alignment vertical="center" wrapText="1"/>
    </xf>
    <xf numFmtId="0" fontId="39" fillId="0" borderId="3" xfId="0" applyFont="1" applyFill="1" applyBorder="1" applyAlignment="1">
      <alignment vertical="center" wrapText="1"/>
    </xf>
    <xf numFmtId="167" fontId="25" fillId="0" borderId="4" xfId="1" applyNumberFormat="1" applyFont="1" applyFill="1" applyBorder="1" applyAlignment="1">
      <alignment horizontal="right" vertical="center" wrapText="1"/>
    </xf>
    <xf numFmtId="167" fontId="0" fillId="0" borderId="0" xfId="0" applyNumberFormat="1"/>
    <xf numFmtId="167" fontId="24" fillId="0" borderId="4" xfId="1" applyNumberFormat="1" applyFont="1" applyFill="1" applyBorder="1" applyAlignment="1">
      <alignment horizontal="right" vertical="center" wrapText="1"/>
    </xf>
    <xf numFmtId="0" fontId="22" fillId="0" borderId="0" xfId="0" applyFont="1" applyAlignment="1">
      <alignment horizontal="left" vertical="center" wrapText="1"/>
    </xf>
    <xf numFmtId="0" fontId="26" fillId="8" borderId="4" xfId="0" applyFont="1" applyFill="1" applyBorder="1" applyAlignment="1">
      <alignment horizontal="left" vertical="center" wrapText="1"/>
    </xf>
    <xf numFmtId="0" fontId="26" fillId="8" borderId="7" xfId="0" applyFont="1" applyFill="1" applyBorder="1" applyAlignment="1">
      <alignment horizontal="left" vertical="center" wrapText="1"/>
    </xf>
    <xf numFmtId="0" fontId="26" fillId="8" borderId="8" xfId="0" applyFont="1" applyFill="1" applyBorder="1" applyAlignment="1">
      <alignment horizontal="left" vertical="center" wrapText="1"/>
    </xf>
    <xf numFmtId="0" fontId="0" fillId="0" borderId="9" xfId="0"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8952</xdr:colOff>
      <xdr:row>27</xdr:row>
      <xdr:rowOff>8905</xdr:rowOff>
    </xdr:to>
    <xdr:pic>
      <xdr:nvPicPr>
        <xdr:cNvPr id="3" name="Picture 2">
          <a:extLst>
            <a:ext uri="{FF2B5EF4-FFF2-40B4-BE49-F238E27FC236}">
              <a16:creationId xmlns:a16="http://schemas.microsoft.com/office/drawing/2014/main" xmlns="" id="{FAEC55B6-579B-418F-BB2C-0F9B80567440}"/>
            </a:ext>
          </a:extLst>
        </xdr:cNvPr>
        <xdr:cNvPicPr>
          <a:picLocks noChangeAspect="1"/>
        </xdr:cNvPicPr>
      </xdr:nvPicPr>
      <xdr:blipFill>
        <a:blip xmlns:r="http://schemas.openxmlformats.org/officeDocument/2006/relationships" r:embed="rId1"/>
        <a:stretch>
          <a:fillRect/>
        </a:stretch>
      </xdr:blipFill>
      <xdr:spPr>
        <a:xfrm>
          <a:off x="0" y="381000"/>
          <a:ext cx="4580952" cy="49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460887</xdr:colOff>
      <xdr:row>3</xdr:row>
      <xdr:rowOff>112661</xdr:rowOff>
    </xdr:from>
    <xdr:to>
      <xdr:col>11</xdr:col>
      <xdr:colOff>460888</xdr:colOff>
      <xdr:row>4</xdr:row>
      <xdr:rowOff>61452</xdr:rowOff>
    </xdr:to>
    <xdr:cxnSp macro="">
      <xdr:nvCxnSpPr>
        <xdr:cNvPr id="2" name="Straight Arrow Connector 1"/>
        <xdr:cNvCxnSpPr/>
      </xdr:nvCxnSpPr>
      <xdr:spPr>
        <a:xfrm>
          <a:off x="11109837" y="846086"/>
          <a:ext cx="1" cy="5679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20483</xdr:colOff>
      <xdr:row>3</xdr:row>
      <xdr:rowOff>532581</xdr:rowOff>
    </xdr:from>
    <xdr:to>
      <xdr:col>9</xdr:col>
      <xdr:colOff>245806</xdr:colOff>
      <xdr:row>3</xdr:row>
      <xdr:rowOff>532581</xdr:rowOff>
    </xdr:to>
    <xdr:cxnSp macro="">
      <xdr:nvCxnSpPr>
        <xdr:cNvPr id="3" name="Straight Arrow Connector 2"/>
        <xdr:cNvCxnSpPr/>
      </xdr:nvCxnSpPr>
      <xdr:spPr>
        <a:xfrm>
          <a:off x="9450233" y="1266006"/>
          <a:ext cx="2253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xdr:row>
      <xdr:rowOff>317503</xdr:rowOff>
    </xdr:from>
    <xdr:to>
      <xdr:col>9</xdr:col>
      <xdr:colOff>225323</xdr:colOff>
      <xdr:row>5</xdr:row>
      <xdr:rowOff>317503</xdr:rowOff>
    </xdr:to>
    <xdr:cxnSp macro="">
      <xdr:nvCxnSpPr>
        <xdr:cNvPr id="4" name="Straight Arrow Connector 3"/>
        <xdr:cNvCxnSpPr/>
      </xdr:nvCxnSpPr>
      <xdr:spPr>
        <a:xfrm>
          <a:off x="9429750" y="1879603"/>
          <a:ext cx="2253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xdr:row>
      <xdr:rowOff>122904</xdr:rowOff>
    </xdr:from>
    <xdr:to>
      <xdr:col>9</xdr:col>
      <xdr:colOff>225323</xdr:colOff>
      <xdr:row>4</xdr:row>
      <xdr:rowOff>122904</xdr:rowOff>
    </xdr:to>
    <xdr:cxnSp macro="">
      <xdr:nvCxnSpPr>
        <xdr:cNvPr id="5" name="Straight Arrow Connector 4"/>
        <xdr:cNvCxnSpPr/>
      </xdr:nvCxnSpPr>
      <xdr:spPr>
        <a:xfrm>
          <a:off x="9429750" y="1475454"/>
          <a:ext cx="22532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view="pageBreakPreview" topLeftCell="A21" zoomScale="80" zoomScaleNormal="85" zoomScaleSheetLayoutView="80" workbookViewId="0">
      <selection activeCell="A29" sqref="A29"/>
    </sheetView>
  </sheetViews>
  <sheetFormatPr defaultRowHeight="15" x14ac:dyDescent="0.25"/>
  <cols>
    <col min="1" max="1" width="68.5703125" customWidth="1"/>
  </cols>
  <sheetData>
    <row r="1" spans="1:1" ht="45" x14ac:dyDescent="0.25">
      <c r="A1" s="53" t="s">
        <v>58</v>
      </c>
    </row>
    <row r="29" spans="1:1" ht="30" x14ac:dyDescent="0.25">
      <c r="A29" s="53" t="s">
        <v>61</v>
      </c>
    </row>
    <row r="30" spans="1:1" ht="105" x14ac:dyDescent="0.25">
      <c r="A30" s="53" t="s">
        <v>60</v>
      </c>
    </row>
    <row r="31" spans="1:1" ht="60" x14ac:dyDescent="0.25">
      <c r="A31" s="54" t="s">
        <v>59</v>
      </c>
    </row>
    <row r="32" spans="1:1" ht="30" x14ac:dyDescent="0.25">
      <c r="A32" s="57" t="s">
        <v>74</v>
      </c>
    </row>
    <row r="33" spans="1:1" ht="45" x14ac:dyDescent="0.25">
      <c r="A33" s="58" t="s">
        <v>62</v>
      </c>
    </row>
    <row r="34" spans="1:1" ht="45" x14ac:dyDescent="0.25">
      <c r="A34" s="56" t="s">
        <v>63</v>
      </c>
    </row>
    <row r="36" spans="1:1" x14ac:dyDescent="0.25">
      <c r="A36" s="55"/>
    </row>
  </sheetData>
  <pageMargins left="0.7" right="0.7" top="0.75" bottom="0.75" header="0.3" footer="0.3"/>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4"/>
  <sheetViews>
    <sheetView tabSelected="1" view="pageBreakPreview" zoomScale="40" zoomScaleNormal="60" zoomScaleSheetLayoutView="40" workbookViewId="0">
      <pane xSplit="1" ySplit="2" topLeftCell="B17" activePane="bottomRight" state="frozen"/>
      <selection pane="topRight" activeCell="B1" sqref="B1"/>
      <selection pane="bottomLeft" activeCell="A3" sqref="A3"/>
      <selection pane="bottomRight" activeCell="E35" sqref="E35"/>
    </sheetView>
  </sheetViews>
  <sheetFormatPr defaultRowHeight="36" customHeight="1" x14ac:dyDescent="0.25"/>
  <cols>
    <col min="1" max="1" width="72.85546875" style="66" bestFit="1" customWidth="1"/>
    <col min="2" max="2" width="33" style="66" customWidth="1"/>
    <col min="3" max="3" width="26.28515625" style="66" bestFit="1" customWidth="1"/>
    <col min="4" max="4" width="25.85546875" style="66" bestFit="1" customWidth="1"/>
    <col min="5" max="5" width="37" style="66" bestFit="1" customWidth="1"/>
    <col min="6" max="6" width="33.5703125" style="66" customWidth="1"/>
    <col min="7" max="7" width="3.85546875" style="66" customWidth="1"/>
    <col min="8" max="8" width="112.5703125" style="68" customWidth="1"/>
    <col min="9" max="16384" width="9.140625" style="66"/>
  </cols>
  <sheetData>
    <row r="1" spans="1:8" ht="36" customHeight="1" x14ac:dyDescent="0.25">
      <c r="A1" s="65" t="s">
        <v>69</v>
      </c>
      <c r="B1" s="65"/>
      <c r="C1" s="66" t="s">
        <v>21</v>
      </c>
      <c r="D1" s="66" t="s">
        <v>21</v>
      </c>
      <c r="E1" s="66" t="s">
        <v>21</v>
      </c>
      <c r="F1" s="66" t="s">
        <v>21</v>
      </c>
      <c r="H1" s="67" t="s">
        <v>71</v>
      </c>
    </row>
    <row r="2" spans="1:8" s="97" customFormat="1" ht="36" customHeight="1" x14ac:dyDescent="0.25">
      <c r="A2" s="96" t="s">
        <v>0</v>
      </c>
      <c r="B2" s="96"/>
      <c r="C2" s="96" t="s">
        <v>1</v>
      </c>
      <c r="D2" s="96" t="s">
        <v>2</v>
      </c>
      <c r="E2" s="96" t="s">
        <v>64</v>
      </c>
      <c r="F2" s="96" t="s">
        <v>65</v>
      </c>
      <c r="H2" s="98"/>
    </row>
    <row r="3" spans="1:8" ht="36" customHeight="1" x14ac:dyDescent="0.25">
      <c r="A3" s="69" t="s">
        <v>3</v>
      </c>
      <c r="B3" s="69"/>
      <c r="C3" s="70"/>
      <c r="D3" s="70"/>
      <c r="E3" s="70"/>
      <c r="F3" s="71" t="s">
        <v>41</v>
      </c>
    </row>
    <row r="4" spans="1:8" ht="36" customHeight="1" x14ac:dyDescent="0.25">
      <c r="A4" s="72" t="s">
        <v>22</v>
      </c>
      <c r="B4" s="72"/>
      <c r="C4" s="73" t="s">
        <v>104</v>
      </c>
      <c r="D4" s="73" t="s">
        <v>186</v>
      </c>
      <c r="E4" s="74"/>
      <c r="F4" s="71" t="s">
        <v>41</v>
      </c>
    </row>
    <row r="5" spans="1:8" ht="36" customHeight="1" x14ac:dyDescent="0.25">
      <c r="A5" s="72" t="s">
        <v>23</v>
      </c>
      <c r="B5" s="72"/>
      <c r="C5" s="108">
        <v>2.1800000000000002</v>
      </c>
      <c r="D5" s="108">
        <v>1.7</v>
      </c>
      <c r="E5" s="74"/>
      <c r="F5" s="71" t="s">
        <v>41</v>
      </c>
    </row>
    <row r="6" spans="1:8" ht="36" customHeight="1" x14ac:dyDescent="0.25">
      <c r="A6" s="72" t="s">
        <v>25</v>
      </c>
      <c r="B6" s="72"/>
      <c r="C6" s="73">
        <v>305</v>
      </c>
      <c r="D6" s="73">
        <v>360</v>
      </c>
      <c r="E6" s="74"/>
      <c r="F6" s="71" t="s">
        <v>41</v>
      </c>
    </row>
    <row r="7" spans="1:8" ht="36" customHeight="1" x14ac:dyDescent="0.25">
      <c r="A7" s="72" t="s">
        <v>26</v>
      </c>
      <c r="B7" s="72"/>
      <c r="C7" s="107">
        <v>2.93E-2</v>
      </c>
      <c r="D7" s="107">
        <v>-4.4200000000000003E-2</v>
      </c>
      <c r="E7" s="74"/>
      <c r="F7" s="71" t="s">
        <v>41</v>
      </c>
    </row>
    <row r="8" spans="1:8" ht="36" customHeight="1" x14ac:dyDescent="0.25">
      <c r="A8" s="72" t="s">
        <v>27</v>
      </c>
      <c r="B8" s="72"/>
      <c r="C8" s="107">
        <v>0.1081</v>
      </c>
      <c r="D8" s="107">
        <v>0.14130000000000001</v>
      </c>
      <c r="E8" s="74"/>
      <c r="F8" s="71" t="s">
        <v>41</v>
      </c>
    </row>
    <row r="9" spans="1:8" ht="36" customHeight="1" x14ac:dyDescent="0.25">
      <c r="A9" s="72" t="s">
        <v>129</v>
      </c>
      <c r="B9" s="72"/>
      <c r="C9" s="107">
        <v>1.4999999999999999E-2</v>
      </c>
      <c r="D9" s="107">
        <v>1.0999999999999999E-2</v>
      </c>
      <c r="E9" s="74"/>
      <c r="F9" s="71" t="s">
        <v>41</v>
      </c>
    </row>
    <row r="10" spans="1:8" ht="36" customHeight="1" x14ac:dyDescent="0.25">
      <c r="A10" s="72" t="s">
        <v>143</v>
      </c>
      <c r="B10" s="72"/>
      <c r="C10" s="142">
        <v>39</v>
      </c>
      <c r="D10" s="142">
        <v>26</v>
      </c>
      <c r="E10" s="74"/>
      <c r="F10" s="71" t="s">
        <v>41</v>
      </c>
    </row>
    <row r="11" spans="1:8" ht="36" customHeight="1" x14ac:dyDescent="0.25">
      <c r="A11" s="72" t="s">
        <v>133</v>
      </c>
      <c r="B11" s="72"/>
      <c r="C11" s="107">
        <v>2.5000000000000001E-2</v>
      </c>
      <c r="D11" s="107">
        <v>2.1000000000000001E-2</v>
      </c>
      <c r="E11" s="74"/>
      <c r="F11" s="71" t="s">
        <v>41</v>
      </c>
    </row>
    <row r="12" spans="1:8" ht="36" customHeight="1" x14ac:dyDescent="0.25">
      <c r="A12" s="72" t="s">
        <v>145</v>
      </c>
      <c r="B12" s="72"/>
      <c r="C12" s="142">
        <v>65</v>
      </c>
      <c r="D12" s="142">
        <v>49</v>
      </c>
      <c r="E12" s="74"/>
      <c r="F12" s="71" t="s">
        <v>41</v>
      </c>
    </row>
    <row r="13" spans="1:8" ht="36" customHeight="1" x14ac:dyDescent="0.25">
      <c r="A13" s="90" t="s">
        <v>144</v>
      </c>
      <c r="B13" s="76"/>
      <c r="C13" s="143">
        <v>130</v>
      </c>
      <c r="D13" s="143">
        <v>25</v>
      </c>
      <c r="E13" s="74"/>
      <c r="F13" s="71" t="s">
        <v>41</v>
      </c>
      <c r="H13" s="68" t="s">
        <v>73</v>
      </c>
    </row>
    <row r="14" spans="1:8" ht="36" customHeight="1" x14ac:dyDescent="0.25">
      <c r="A14" s="78" t="s">
        <v>83</v>
      </c>
      <c r="B14" s="79"/>
      <c r="C14" s="80">
        <v>3000000000</v>
      </c>
      <c r="D14" s="80">
        <v>6004301910</v>
      </c>
      <c r="E14" s="81"/>
      <c r="F14" s="82" t="s">
        <v>105</v>
      </c>
      <c r="H14" s="68" t="s">
        <v>92</v>
      </c>
    </row>
    <row r="15" spans="1:8" ht="36" customHeight="1" x14ac:dyDescent="0.25">
      <c r="A15" s="78" t="s">
        <v>82</v>
      </c>
      <c r="B15" s="79"/>
      <c r="C15" s="80">
        <f>SUM(C16:C23)</f>
        <v>143612812050.71671</v>
      </c>
      <c r="D15" s="80">
        <f>SUM(D16:D23)</f>
        <v>104322244622</v>
      </c>
      <c r="E15" s="81"/>
      <c r="F15" s="82"/>
      <c r="H15" s="68" t="s">
        <v>76</v>
      </c>
    </row>
    <row r="16" spans="1:8" ht="36" customHeight="1" x14ac:dyDescent="0.25">
      <c r="A16" s="84" t="s">
        <v>97</v>
      </c>
      <c r="B16" s="101"/>
      <c r="C16" s="73">
        <v>41922530145.106697</v>
      </c>
      <c r="D16" s="73">
        <v>29345771101.574688</v>
      </c>
      <c r="E16" s="83"/>
      <c r="F16" s="163" t="s">
        <v>106</v>
      </c>
      <c r="H16" s="67" t="s">
        <v>78</v>
      </c>
    </row>
    <row r="17" spans="1:8" ht="36" customHeight="1" x14ac:dyDescent="0.25">
      <c r="A17" s="84" t="s">
        <v>4</v>
      </c>
      <c r="B17" s="84"/>
      <c r="C17" s="73">
        <v>22148344565.93</v>
      </c>
      <c r="D17" s="73">
        <v>11097286369</v>
      </c>
      <c r="E17" s="83"/>
      <c r="F17" s="164"/>
      <c r="H17" s="67" t="s">
        <v>78</v>
      </c>
    </row>
    <row r="18" spans="1:8" ht="40.5" x14ac:dyDescent="0.25">
      <c r="A18" s="84" t="s">
        <v>5</v>
      </c>
      <c r="B18" s="84"/>
      <c r="C18" s="73">
        <v>4589321762.9200039</v>
      </c>
      <c r="D18" s="73">
        <v>9887694787.4253044</v>
      </c>
      <c r="E18" s="83"/>
      <c r="F18" s="164"/>
    </row>
    <row r="19" spans="1:8" ht="36" customHeight="1" x14ac:dyDescent="0.25">
      <c r="A19" s="84" t="s">
        <v>6</v>
      </c>
      <c r="B19" s="84"/>
      <c r="C19" s="73">
        <v>14450000000</v>
      </c>
      <c r="D19" s="73">
        <v>10115000000</v>
      </c>
      <c r="E19" s="83"/>
      <c r="F19" s="165"/>
    </row>
    <row r="20" spans="1:8" ht="36" customHeight="1" x14ac:dyDescent="0.25">
      <c r="A20" s="84" t="s">
        <v>7</v>
      </c>
      <c r="B20" s="84"/>
      <c r="C20" s="73">
        <v>40341615576.760002</v>
      </c>
      <c r="D20" s="73">
        <v>26276492364</v>
      </c>
      <c r="E20" s="83"/>
      <c r="F20" s="75" t="s">
        <v>107</v>
      </c>
    </row>
    <row r="21" spans="1:8" ht="36" customHeight="1" x14ac:dyDescent="0.25">
      <c r="A21" s="84" t="s">
        <v>8</v>
      </c>
      <c r="B21" s="84"/>
      <c r="C21" s="73">
        <v>16150000000</v>
      </c>
      <c r="D21" s="73">
        <f>15800000000</f>
        <v>15800000000</v>
      </c>
      <c r="E21" s="83"/>
      <c r="F21" s="75" t="s">
        <v>109</v>
      </c>
    </row>
    <row r="22" spans="1:8" ht="36" customHeight="1" x14ac:dyDescent="0.25">
      <c r="A22" s="84" t="s">
        <v>9</v>
      </c>
      <c r="B22" s="84"/>
      <c r="C22" s="73">
        <v>2400000000</v>
      </c>
      <c r="D22" s="73">
        <v>1800000000</v>
      </c>
      <c r="E22" s="83"/>
      <c r="F22" s="75" t="s">
        <v>108</v>
      </c>
    </row>
    <row r="23" spans="1:8" s="105" customFormat="1" ht="36" customHeight="1" x14ac:dyDescent="0.25">
      <c r="A23" s="102" t="s">
        <v>102</v>
      </c>
      <c r="B23" s="102"/>
      <c r="C23" s="103">
        <v>1611000000</v>
      </c>
      <c r="D23" s="103">
        <v>0</v>
      </c>
      <c r="E23" s="104"/>
      <c r="F23" s="75" t="s">
        <v>110</v>
      </c>
      <c r="H23" s="106" t="s">
        <v>73</v>
      </c>
    </row>
    <row r="24" spans="1:8" ht="36" customHeight="1" x14ac:dyDescent="0.25">
      <c r="A24" s="78" t="s">
        <v>84</v>
      </c>
      <c r="B24" s="79"/>
      <c r="C24" s="80">
        <f>SUM(C25,C31)</f>
        <v>179212812050.72</v>
      </c>
      <c r="D24" s="80">
        <f>SUM(D25,D31)</f>
        <v>128876546532</v>
      </c>
      <c r="E24" s="81">
        <f>SUM(E25,E31)</f>
        <v>18662000000</v>
      </c>
      <c r="F24" s="82"/>
      <c r="H24" s="68" t="s">
        <v>76</v>
      </c>
    </row>
    <row r="25" spans="1:8" ht="36" customHeight="1" x14ac:dyDescent="0.25">
      <c r="A25" s="85" t="s">
        <v>10</v>
      </c>
      <c r="B25" s="85"/>
      <c r="C25" s="100">
        <f>SUM(C26:C29)</f>
        <v>86539289300</v>
      </c>
      <c r="D25" s="100">
        <f>SUM(D26:D29)</f>
        <v>79425529300</v>
      </c>
      <c r="E25" s="100">
        <f>SUM(E26:E28)</f>
        <v>7561000000</v>
      </c>
      <c r="F25" s="75"/>
      <c r="H25" s="67" t="s">
        <v>79</v>
      </c>
    </row>
    <row r="26" spans="1:8" ht="36" customHeight="1" x14ac:dyDescent="0.25">
      <c r="A26" s="84" t="s">
        <v>11</v>
      </c>
      <c r="B26" s="84"/>
      <c r="C26" s="73">
        <f>34350000000+179500000+14200000000</f>
        <v>48729500000</v>
      </c>
      <c r="D26" s="73">
        <f>29373000000+189740000+14200000000</f>
        <v>43762740000</v>
      </c>
      <c r="E26" s="73">
        <f>5060000000+200000000+1000000000+10000000</f>
        <v>6270000000</v>
      </c>
      <c r="F26" s="86" t="s">
        <v>111</v>
      </c>
      <c r="H26" s="67" t="s">
        <v>72</v>
      </c>
    </row>
    <row r="27" spans="1:8" ht="36" customHeight="1" x14ac:dyDescent="0.25">
      <c r="A27" s="84" t="s">
        <v>12</v>
      </c>
      <c r="B27" s="145"/>
      <c r="C27" s="73">
        <v>26309789300</v>
      </c>
      <c r="D27" s="73">
        <v>17847789300</v>
      </c>
      <c r="E27" s="73">
        <f>1791000000-500000000</f>
        <v>1291000000</v>
      </c>
      <c r="F27" s="86" t="s">
        <v>56</v>
      </c>
      <c r="H27" s="67" t="s">
        <v>72</v>
      </c>
    </row>
    <row r="28" spans="1:8" ht="36" customHeight="1" x14ac:dyDescent="0.25">
      <c r="A28" s="72" t="s">
        <v>13</v>
      </c>
      <c r="B28" s="72"/>
      <c r="C28" s="73">
        <v>10500000000</v>
      </c>
      <c r="D28" s="73">
        <v>16815000000</v>
      </c>
      <c r="E28" s="87"/>
      <c r="F28" s="75" t="s">
        <v>57</v>
      </c>
      <c r="H28" s="68" t="s">
        <v>81</v>
      </c>
    </row>
    <row r="29" spans="1:8" ht="36" customHeight="1" x14ac:dyDescent="0.25">
      <c r="A29" s="72" t="s">
        <v>103</v>
      </c>
      <c r="B29" s="72"/>
      <c r="C29" s="73">
        <v>1000000000</v>
      </c>
      <c r="D29" s="73">
        <v>1000000000</v>
      </c>
      <c r="E29" s="87"/>
      <c r="F29" s="75"/>
    </row>
    <row r="30" spans="1:8" ht="36" customHeight="1" x14ac:dyDescent="0.25">
      <c r="A30" s="76"/>
      <c r="B30" s="76"/>
      <c r="C30" s="77"/>
      <c r="D30" s="77"/>
      <c r="E30" s="77"/>
      <c r="F30" s="75"/>
    </row>
    <row r="31" spans="1:8" ht="36" customHeight="1" x14ac:dyDescent="0.25">
      <c r="A31" s="88" t="s">
        <v>14</v>
      </c>
      <c r="B31" s="88"/>
      <c r="C31" s="100">
        <f>+SUM(C32:C35)</f>
        <v>92673522750.720001</v>
      </c>
      <c r="D31" s="100">
        <f t="shared" ref="D31:E31" si="0">+SUM(D32:D35)</f>
        <v>49451017232</v>
      </c>
      <c r="E31" s="100">
        <f t="shared" si="0"/>
        <v>11101000000</v>
      </c>
      <c r="F31" s="86" t="s">
        <v>159</v>
      </c>
      <c r="H31" s="67" t="s">
        <v>72</v>
      </c>
    </row>
    <row r="32" spans="1:8" ht="36" customHeight="1" x14ac:dyDescent="0.25">
      <c r="A32" s="76" t="s">
        <v>98</v>
      </c>
      <c r="B32" s="144"/>
      <c r="C32" s="77">
        <v>7549000000</v>
      </c>
      <c r="D32" s="77">
        <v>10032500000</v>
      </c>
      <c r="E32" s="77">
        <v>2500000000</v>
      </c>
      <c r="F32" s="86" t="s">
        <v>159</v>
      </c>
      <c r="H32" s="68" t="s">
        <v>73</v>
      </c>
    </row>
    <row r="33" spans="1:8" ht="36" customHeight="1" x14ac:dyDescent="0.25">
      <c r="A33" s="76" t="s">
        <v>99</v>
      </c>
      <c r="B33" s="144"/>
      <c r="C33" s="99">
        <v>58193522750.720001</v>
      </c>
      <c r="D33" s="159">
        <v>27298517232</v>
      </c>
      <c r="E33" s="77"/>
      <c r="F33" s="86" t="s">
        <v>159</v>
      </c>
    </row>
    <row r="34" spans="1:8" ht="36" customHeight="1" x14ac:dyDescent="0.25">
      <c r="A34" s="76" t="s">
        <v>100</v>
      </c>
      <c r="B34" s="144"/>
      <c r="C34" s="99">
        <v>544000000</v>
      </c>
      <c r="D34" s="99">
        <v>289000000</v>
      </c>
      <c r="E34" s="77"/>
      <c r="F34" s="86" t="s">
        <v>159</v>
      </c>
    </row>
    <row r="35" spans="1:8" ht="36" customHeight="1" x14ac:dyDescent="0.25">
      <c r="A35" s="76" t="s">
        <v>101</v>
      </c>
      <c r="B35" s="144"/>
      <c r="C35" s="99">
        <v>26387000000</v>
      </c>
      <c r="D35" s="99">
        <v>11831000000</v>
      </c>
      <c r="E35" s="77">
        <f>3601000000+5000000000</f>
        <v>8601000000</v>
      </c>
      <c r="F35" s="86" t="s">
        <v>159</v>
      </c>
    </row>
    <row r="36" spans="1:8" ht="36" customHeight="1" x14ac:dyDescent="0.25">
      <c r="A36" s="78" t="s">
        <v>85</v>
      </c>
      <c r="B36" s="79"/>
      <c r="C36" s="80">
        <f>C15-C24</f>
        <v>-35600000000.003296</v>
      </c>
      <c r="D36" s="80">
        <f>D15-D24</f>
        <v>-24554301910</v>
      </c>
      <c r="E36" s="81"/>
      <c r="F36" s="82"/>
      <c r="H36" s="68" t="s">
        <v>80</v>
      </c>
    </row>
    <row r="37" spans="1:8" ht="36" customHeight="1" x14ac:dyDescent="0.25">
      <c r="A37" s="78" t="s">
        <v>86</v>
      </c>
      <c r="B37" s="78"/>
      <c r="C37" s="89">
        <f>SUM(C38:C39)</f>
        <v>32600000000</v>
      </c>
      <c r="D37" s="89">
        <f>SUM(D38:D39)</f>
        <v>18550000000</v>
      </c>
      <c r="E37" s="89"/>
      <c r="F37" s="82"/>
      <c r="H37" s="68" t="s">
        <v>94</v>
      </c>
    </row>
    <row r="38" spans="1:8" ht="36" customHeight="1" x14ac:dyDescent="0.25">
      <c r="A38" s="91" t="s">
        <v>141</v>
      </c>
      <c r="B38" s="91"/>
      <c r="C38" s="73">
        <v>1500000000</v>
      </c>
      <c r="D38" s="73">
        <v>2500000000</v>
      </c>
      <c r="E38" s="83"/>
      <c r="F38" s="90" t="s">
        <v>146</v>
      </c>
    </row>
    <row r="39" spans="1:8" ht="36" customHeight="1" x14ac:dyDescent="0.25">
      <c r="A39" s="91" t="s">
        <v>17</v>
      </c>
      <c r="B39" s="91"/>
      <c r="C39" s="73">
        <v>31100000000</v>
      </c>
      <c r="D39" s="73">
        <v>16050000000</v>
      </c>
      <c r="E39" s="83"/>
      <c r="F39" s="90" t="s">
        <v>146</v>
      </c>
    </row>
    <row r="40" spans="1:8" ht="36" customHeight="1" x14ac:dyDescent="0.25">
      <c r="A40" s="78" t="s">
        <v>87</v>
      </c>
      <c r="B40" s="78"/>
      <c r="C40" s="89">
        <f>-(C36+C37)</f>
        <v>3000000000.0032959</v>
      </c>
      <c r="D40" s="89">
        <f>-(D36+D37)</f>
        <v>6004301910</v>
      </c>
      <c r="E40" s="89"/>
      <c r="F40" s="82" t="s">
        <v>105</v>
      </c>
      <c r="H40" s="68" t="s">
        <v>95</v>
      </c>
    </row>
    <row r="41" spans="1:8" ht="36" customHeight="1" x14ac:dyDescent="0.25">
      <c r="A41" s="92" t="s">
        <v>24</v>
      </c>
      <c r="B41" s="92"/>
      <c r="C41" s="93"/>
      <c r="D41" s="93"/>
      <c r="E41" s="93"/>
      <c r="F41" s="82"/>
    </row>
    <row r="42" spans="1:8" ht="36" customHeight="1" x14ac:dyDescent="0.25">
      <c r="A42" s="72" t="s">
        <v>34</v>
      </c>
      <c r="B42" s="72"/>
      <c r="C42" s="94"/>
      <c r="D42" s="94"/>
      <c r="E42" s="109">
        <f>100*E24/D24</f>
        <v>14.480524581224895</v>
      </c>
      <c r="F42" s="90" t="s">
        <v>70</v>
      </c>
      <c r="H42" s="95" t="s">
        <v>96</v>
      </c>
    </row>
    <row r="43" spans="1:8" ht="36" customHeight="1" x14ac:dyDescent="0.25">
      <c r="A43" s="76" t="s">
        <v>67</v>
      </c>
      <c r="B43" s="76"/>
      <c r="C43" s="77" t="s">
        <v>75</v>
      </c>
      <c r="D43" s="77" t="s">
        <v>75</v>
      </c>
      <c r="E43" s="77" t="s">
        <v>75</v>
      </c>
      <c r="F43" s="75" t="s">
        <v>77</v>
      </c>
      <c r="H43" s="68" t="s">
        <v>73</v>
      </c>
    </row>
    <row r="44" spans="1:8" ht="36" customHeight="1" x14ac:dyDescent="0.25">
      <c r="A44" s="162" t="s">
        <v>68</v>
      </c>
      <c r="B44" s="162"/>
      <c r="C44" s="162"/>
      <c r="D44" s="162"/>
      <c r="E44" s="162"/>
      <c r="F44" s="162"/>
    </row>
  </sheetData>
  <mergeCells count="2">
    <mergeCell ref="A44:F44"/>
    <mergeCell ref="F16:F19"/>
  </mergeCells>
  <pageMargins left="0.70866141732283472" right="0.70866141732283472" top="0.74803149606299213" bottom="0.74803149606299213" header="0.31496062992125984" footer="0.31496062992125984"/>
  <pageSetup scale="3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2"/>
  <sheetViews>
    <sheetView zoomScale="93" zoomScaleNormal="93" workbookViewId="0">
      <selection sqref="A1:F13"/>
    </sheetView>
  </sheetViews>
  <sheetFormatPr defaultRowHeight="15" x14ac:dyDescent="0.25"/>
  <cols>
    <col min="1" max="1" width="26.7109375" customWidth="1"/>
    <col min="2" max="2" width="15.28515625" customWidth="1"/>
    <col min="3" max="4" width="15.28515625" bestFit="1" customWidth="1"/>
    <col min="5" max="5" width="1.5703125" customWidth="1"/>
    <col min="6" max="6" width="43.42578125" customWidth="1"/>
    <col min="7" max="7" width="5.28515625" customWidth="1"/>
    <col min="8" max="8" width="9.42578125" customWidth="1"/>
  </cols>
  <sheetData>
    <row r="1" spans="1:15" ht="15.75" thickBot="1" x14ac:dyDescent="0.3">
      <c r="A1" s="166" t="s">
        <v>112</v>
      </c>
      <c r="B1" s="166"/>
      <c r="C1" s="166"/>
      <c r="D1" s="166"/>
    </row>
    <row r="2" spans="1:15" ht="16.5" thickBot="1" x14ac:dyDescent="0.3">
      <c r="A2" s="110" t="s">
        <v>0</v>
      </c>
      <c r="B2" s="111">
        <v>2019</v>
      </c>
      <c r="C2" s="111">
        <v>2020</v>
      </c>
      <c r="D2" s="111" t="s">
        <v>113</v>
      </c>
      <c r="F2" s="111" t="s">
        <v>114</v>
      </c>
    </row>
    <row r="3" spans="1:15" ht="25.5" thickTop="1" thickBot="1" x14ac:dyDescent="0.3">
      <c r="A3" s="112" t="s">
        <v>115</v>
      </c>
      <c r="B3" s="113">
        <v>0.1198</v>
      </c>
      <c r="C3" s="113">
        <v>0.1081</v>
      </c>
      <c r="D3" s="113">
        <v>0.14130000000000001</v>
      </c>
      <c r="F3" s="114" t="s">
        <v>148</v>
      </c>
    </row>
    <row r="4" spans="1:15" ht="32.25" thickBot="1" x14ac:dyDescent="0.3">
      <c r="A4" s="115" t="s">
        <v>116</v>
      </c>
      <c r="B4" s="116" t="s">
        <v>117</v>
      </c>
      <c r="C4" s="116">
        <v>2.93E-2</v>
      </c>
      <c r="D4" s="117" t="s">
        <v>142</v>
      </c>
      <c r="F4" s="118" t="s">
        <v>148</v>
      </c>
      <c r="I4" s="119" t="s">
        <v>118</v>
      </c>
      <c r="J4" s="120">
        <v>2017</v>
      </c>
      <c r="K4" s="120">
        <v>2018</v>
      </c>
      <c r="L4" s="120">
        <v>2019</v>
      </c>
      <c r="M4" s="121">
        <v>2020</v>
      </c>
      <c r="N4" s="121">
        <v>2021</v>
      </c>
      <c r="O4" s="121">
        <v>2022</v>
      </c>
    </row>
    <row r="5" spans="1:15" ht="16.5" thickBot="1" x14ac:dyDescent="0.3">
      <c r="A5" s="122" t="s">
        <v>119</v>
      </c>
      <c r="B5" s="123" t="s">
        <v>120</v>
      </c>
      <c r="C5" s="123" t="s">
        <v>121</v>
      </c>
      <c r="D5" s="123" t="s">
        <v>147</v>
      </c>
      <c r="F5" s="124" t="s">
        <v>149</v>
      </c>
      <c r="I5" s="119" t="s">
        <v>122</v>
      </c>
      <c r="J5" s="125"/>
      <c r="K5" s="126">
        <v>1.9E-2</v>
      </c>
      <c r="L5" s="126">
        <v>2.1999999999999999E-2</v>
      </c>
      <c r="M5" s="127">
        <v>-3.4000000000000002E-2</v>
      </c>
      <c r="N5" s="127">
        <v>2.4E-2</v>
      </c>
      <c r="O5" s="128" t="s">
        <v>123</v>
      </c>
    </row>
    <row r="6" spans="1:15" ht="32.25" thickBot="1" x14ac:dyDescent="0.3">
      <c r="A6" s="115" t="s">
        <v>124</v>
      </c>
      <c r="B6" s="129">
        <v>2.2999999999999998</v>
      </c>
      <c r="C6" s="129">
        <v>2.1800000000000002</v>
      </c>
      <c r="D6" s="129">
        <v>1.7</v>
      </c>
      <c r="F6" s="130" t="s">
        <v>148</v>
      </c>
      <c r="I6" s="119" t="s">
        <v>125</v>
      </c>
      <c r="J6" s="125">
        <v>2.34</v>
      </c>
      <c r="K6" s="131">
        <f>(1+0.019)*J6</f>
        <v>2.3844599999999998</v>
      </c>
      <c r="L6" s="131">
        <f>(1+0.022)*K6</f>
        <v>2.4369181199999996</v>
      </c>
      <c r="M6" s="132">
        <f>(1-0.0443)*L6</f>
        <v>2.3289626472839995</v>
      </c>
      <c r="N6" s="132">
        <f>(1+0.024)*M6</f>
        <v>2.3848577508188153</v>
      </c>
      <c r="O6" s="128" t="s">
        <v>123</v>
      </c>
    </row>
    <row r="7" spans="1:15" ht="24.75" thickBot="1" x14ac:dyDescent="0.3">
      <c r="A7" s="122" t="s">
        <v>126</v>
      </c>
      <c r="B7" s="133">
        <v>60</v>
      </c>
      <c r="C7" s="133">
        <v>55</v>
      </c>
      <c r="D7" s="133">
        <v>22</v>
      </c>
      <c r="F7" s="134" t="s">
        <v>148</v>
      </c>
    </row>
    <row r="8" spans="1:15" ht="16.5" thickBot="1" x14ac:dyDescent="0.3">
      <c r="A8" s="115" t="s">
        <v>127</v>
      </c>
      <c r="B8" s="129">
        <v>305</v>
      </c>
      <c r="C8" s="129">
        <v>305</v>
      </c>
      <c r="D8" s="129">
        <v>360</v>
      </c>
      <c r="F8" s="130" t="s">
        <v>128</v>
      </c>
    </row>
    <row r="9" spans="1:15" ht="17.25" thickTop="1" thickBot="1" x14ac:dyDescent="0.3">
      <c r="A9" s="112" t="s">
        <v>129</v>
      </c>
      <c r="B9" s="113">
        <v>1.4999999999999999E-2</v>
      </c>
      <c r="C9" s="113">
        <v>1.4999999999999999E-2</v>
      </c>
      <c r="D9" s="113">
        <v>1.0999999999999999E-2</v>
      </c>
      <c r="F9" s="124" t="s">
        <v>149</v>
      </c>
    </row>
    <row r="10" spans="1:15" ht="28.5" thickBot="1" x14ac:dyDescent="0.3">
      <c r="A10" s="115" t="s">
        <v>130</v>
      </c>
      <c r="B10" s="129" t="s">
        <v>131</v>
      </c>
      <c r="C10" s="129" t="s">
        <v>132</v>
      </c>
      <c r="D10" s="129" t="s">
        <v>150</v>
      </c>
      <c r="F10" s="124" t="s">
        <v>149</v>
      </c>
    </row>
    <row r="11" spans="1:15" ht="16.5" thickBot="1" x14ac:dyDescent="0.3">
      <c r="A11" s="122" t="s">
        <v>133</v>
      </c>
      <c r="B11" s="135">
        <v>2.5000000000000001E-2</v>
      </c>
      <c r="C11" s="135">
        <v>2.5000000000000001E-2</v>
      </c>
      <c r="D11" s="135">
        <v>2.1000000000000001E-2</v>
      </c>
      <c r="F11" s="124" t="s">
        <v>149</v>
      </c>
    </row>
    <row r="12" spans="1:15" ht="28.5" thickBot="1" x14ac:dyDescent="0.3">
      <c r="A12" s="115" t="s">
        <v>134</v>
      </c>
      <c r="B12" s="129" t="s">
        <v>135</v>
      </c>
      <c r="C12" s="129" t="s">
        <v>136</v>
      </c>
      <c r="D12" s="129" t="s">
        <v>185</v>
      </c>
      <c r="F12" s="124" t="s">
        <v>149</v>
      </c>
    </row>
    <row r="13" spans="1:15" ht="16.5" thickBot="1" x14ac:dyDescent="0.3">
      <c r="A13" s="122" t="s">
        <v>137</v>
      </c>
      <c r="B13" s="123" t="s">
        <v>138</v>
      </c>
      <c r="C13" s="123" t="s">
        <v>139</v>
      </c>
      <c r="D13" s="123" t="s">
        <v>140</v>
      </c>
      <c r="F13" s="124" t="s">
        <v>149</v>
      </c>
    </row>
    <row r="15" spans="1:15" x14ac:dyDescent="0.25">
      <c r="D15" s="136"/>
    </row>
    <row r="16" spans="1:15" x14ac:dyDescent="0.25">
      <c r="A16" s="137"/>
      <c r="B16" s="137"/>
      <c r="C16" s="137"/>
      <c r="D16" s="138"/>
    </row>
    <row r="17" spans="1:9" x14ac:dyDescent="0.25">
      <c r="A17" s="137"/>
      <c r="B17" s="139"/>
      <c r="C17" s="139"/>
      <c r="D17" s="139"/>
      <c r="H17" s="136"/>
      <c r="I17" s="140"/>
    </row>
    <row r="18" spans="1:9" ht="7.5" customHeight="1" x14ac:dyDescent="0.25"/>
    <row r="19" spans="1:9" x14ac:dyDescent="0.25">
      <c r="B19" s="141"/>
      <c r="C19" s="141"/>
      <c r="D19" s="141"/>
    </row>
    <row r="20" spans="1:9" ht="7.5" customHeight="1" x14ac:dyDescent="0.25"/>
    <row r="21" spans="1:9" x14ac:dyDescent="0.25">
      <c r="A21" s="136"/>
      <c r="B21" s="136"/>
      <c r="C21" s="136"/>
      <c r="D21" s="136"/>
    </row>
    <row r="22" spans="1:9" ht="6.75" customHeight="1" x14ac:dyDescent="0.25"/>
  </sheetData>
  <mergeCells count="1">
    <mergeCell ref="A1:D1"/>
  </mergeCells>
  <pageMargins left="0.7" right="0.7" top="0.75" bottom="0.75" header="0.3" footer="0.3"/>
  <pageSetup paperSize="9" scale="6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H41"/>
  <sheetViews>
    <sheetView view="pageBreakPreview" zoomScale="60" zoomScaleNormal="70" workbookViewId="0">
      <pane xSplit="1" ySplit="4" topLeftCell="B14" activePane="bottomRight" state="frozen"/>
      <selection pane="topRight" activeCell="B1" sqref="B1"/>
      <selection pane="bottomLeft" activeCell="A5" sqref="A5"/>
      <selection pane="bottomRight" activeCell="F25" sqref="F25"/>
    </sheetView>
  </sheetViews>
  <sheetFormatPr defaultRowHeight="15" outlineLevelCol="2" x14ac:dyDescent="0.25"/>
  <cols>
    <col min="1" max="1" width="37.5703125" customWidth="1"/>
    <col min="2" max="2" width="12.42578125" style="52" hidden="1" customWidth="1" outlineLevel="2"/>
    <col min="3" max="3" width="12.42578125" style="31" customWidth="1" collapsed="1"/>
    <col min="4" max="6" width="12.42578125" customWidth="1"/>
    <col min="7" max="7" width="27.140625" customWidth="1"/>
  </cols>
  <sheetData>
    <row r="2" spans="1:7" ht="30" customHeight="1" x14ac:dyDescent="0.25">
      <c r="A2" s="24" t="s">
        <v>66</v>
      </c>
      <c r="B2" s="44" t="s">
        <v>20</v>
      </c>
      <c r="C2" s="25" t="s">
        <v>20</v>
      </c>
      <c r="D2" s="1" t="s">
        <v>21</v>
      </c>
      <c r="E2" s="1" t="s">
        <v>21</v>
      </c>
      <c r="F2" s="1" t="s">
        <v>21</v>
      </c>
      <c r="G2" s="1" t="s">
        <v>21</v>
      </c>
    </row>
    <row r="3" spans="1:7" s="2" customFormat="1" ht="48" x14ac:dyDescent="0.25">
      <c r="A3" s="63" t="s">
        <v>0</v>
      </c>
      <c r="B3" s="45" t="s">
        <v>19</v>
      </c>
      <c r="C3" s="26" t="s">
        <v>37</v>
      </c>
      <c r="D3" s="36" t="s">
        <v>38</v>
      </c>
      <c r="E3" s="36" t="s">
        <v>39</v>
      </c>
      <c r="F3" s="23" t="s">
        <v>18</v>
      </c>
      <c r="G3" s="36" t="s">
        <v>53</v>
      </c>
    </row>
    <row r="4" spans="1:7" s="3" customFormat="1" x14ac:dyDescent="0.25">
      <c r="A4" s="8" t="s">
        <v>3</v>
      </c>
      <c r="B4" s="46"/>
      <c r="C4" s="27"/>
      <c r="D4" s="37"/>
      <c r="E4" s="37"/>
      <c r="F4" s="37"/>
      <c r="G4" s="18" t="s">
        <v>51</v>
      </c>
    </row>
    <row r="5" spans="1:7" s="2" customFormat="1" x14ac:dyDescent="0.25">
      <c r="A5" s="10" t="s">
        <v>22</v>
      </c>
      <c r="B5" s="47"/>
      <c r="C5" s="33">
        <v>42</v>
      </c>
      <c r="D5" s="5">
        <v>57</v>
      </c>
      <c r="E5" s="5">
        <v>24</v>
      </c>
      <c r="F5" s="6"/>
      <c r="G5" s="17" t="s">
        <v>40</v>
      </c>
    </row>
    <row r="6" spans="1:7" s="2" customFormat="1" x14ac:dyDescent="0.25">
      <c r="A6" s="10" t="s">
        <v>23</v>
      </c>
      <c r="B6" s="47"/>
      <c r="C6" s="33">
        <v>1.9</v>
      </c>
      <c r="D6" s="5">
        <v>2.2000000000000002</v>
      </c>
      <c r="E6" s="5">
        <v>1.8</v>
      </c>
      <c r="F6" s="6"/>
      <c r="G6" s="17" t="s">
        <v>40</v>
      </c>
    </row>
    <row r="7" spans="1:7" s="2" customFormat="1" x14ac:dyDescent="0.25">
      <c r="A7" s="10" t="s">
        <v>25</v>
      </c>
      <c r="B7" s="47"/>
      <c r="C7" s="33">
        <v>332</v>
      </c>
      <c r="D7" s="5">
        <v>305</v>
      </c>
      <c r="E7" s="5">
        <v>360</v>
      </c>
      <c r="F7" s="6"/>
      <c r="G7" s="17" t="s">
        <v>40</v>
      </c>
    </row>
    <row r="8" spans="1:7" s="2" customFormat="1" ht="24" x14ac:dyDescent="0.25">
      <c r="A8" s="10" t="s">
        <v>26</v>
      </c>
      <c r="B8" s="47"/>
      <c r="C8" s="33">
        <v>1.9</v>
      </c>
      <c r="D8" s="5">
        <v>2.9</v>
      </c>
      <c r="E8" s="5">
        <v>-4.5</v>
      </c>
      <c r="F8" s="6"/>
      <c r="G8" s="17" t="s">
        <v>40</v>
      </c>
    </row>
    <row r="9" spans="1:7" s="2" customFormat="1" ht="24" x14ac:dyDescent="0.25">
      <c r="A9" s="10" t="s">
        <v>27</v>
      </c>
      <c r="B9" s="47"/>
      <c r="C9" s="33">
        <v>12.2</v>
      </c>
      <c r="D9" s="5">
        <v>10.8</v>
      </c>
      <c r="E9" s="5">
        <v>14.5</v>
      </c>
      <c r="F9" s="6"/>
      <c r="G9" s="17" t="s">
        <v>40</v>
      </c>
    </row>
    <row r="10" spans="1:7" s="2" customFormat="1" x14ac:dyDescent="0.25">
      <c r="A10" s="59" t="s">
        <v>83</v>
      </c>
      <c r="B10" s="48"/>
      <c r="C10" s="35">
        <v>5</v>
      </c>
      <c r="D10" s="62">
        <v>5</v>
      </c>
      <c r="E10" s="62">
        <v>5</v>
      </c>
      <c r="F10" s="39"/>
      <c r="G10" s="18" t="s">
        <v>93</v>
      </c>
    </row>
    <row r="11" spans="1:7" s="2" customFormat="1" x14ac:dyDescent="0.25">
      <c r="A11" s="59" t="s">
        <v>82</v>
      </c>
      <c r="B11" s="48"/>
      <c r="C11" s="35">
        <f>SUM(C12:C18)</f>
        <v>41.4</v>
      </c>
      <c r="D11" s="62">
        <f>SUM(D12:D18)</f>
        <v>141.70000000000002</v>
      </c>
      <c r="E11" s="62">
        <f>SUM(E12:E18)</f>
        <v>91.800000000000011</v>
      </c>
      <c r="F11" s="39"/>
      <c r="G11" s="18" t="s">
        <v>41</v>
      </c>
    </row>
    <row r="12" spans="1:7" s="2" customFormat="1" ht="24" x14ac:dyDescent="0.25">
      <c r="A12" s="10" t="s">
        <v>29</v>
      </c>
      <c r="B12" s="47"/>
      <c r="C12" s="34">
        <v>14.1</v>
      </c>
      <c r="D12" s="19">
        <v>54.2</v>
      </c>
      <c r="E12" s="19">
        <v>28.1</v>
      </c>
      <c r="F12" s="6"/>
      <c r="G12" s="17" t="s">
        <v>42</v>
      </c>
    </row>
    <row r="13" spans="1:7" s="2" customFormat="1" x14ac:dyDescent="0.25">
      <c r="A13" s="10" t="s">
        <v>4</v>
      </c>
      <c r="B13" s="47"/>
      <c r="C13" s="34">
        <v>4.0999999999999996</v>
      </c>
      <c r="D13" s="19">
        <v>19.399999999999999</v>
      </c>
      <c r="E13" s="19">
        <v>6.9</v>
      </c>
      <c r="F13" s="6"/>
      <c r="G13" s="17" t="s">
        <v>43</v>
      </c>
    </row>
    <row r="14" spans="1:7" s="2" customFormat="1" ht="24" x14ac:dyDescent="0.25">
      <c r="A14" s="10" t="s">
        <v>5</v>
      </c>
      <c r="B14" s="47"/>
      <c r="C14" s="34">
        <v>1.9</v>
      </c>
      <c r="D14" s="19">
        <v>5</v>
      </c>
      <c r="E14" s="19">
        <v>2</v>
      </c>
      <c r="F14" s="6"/>
      <c r="G14" s="17" t="s">
        <v>44</v>
      </c>
    </row>
    <row r="15" spans="1:7" s="2" customFormat="1" x14ac:dyDescent="0.25">
      <c r="A15" s="10" t="s">
        <v>6</v>
      </c>
      <c r="B15" s="47"/>
      <c r="C15" s="34">
        <v>6.8</v>
      </c>
      <c r="D15" s="19">
        <v>20.6</v>
      </c>
      <c r="E15" s="19">
        <v>16.2</v>
      </c>
      <c r="F15" s="6"/>
      <c r="G15" s="17" t="s">
        <v>44</v>
      </c>
    </row>
    <row r="16" spans="1:7" s="2" customFormat="1" x14ac:dyDescent="0.25">
      <c r="A16" s="10" t="s">
        <v>7</v>
      </c>
      <c r="B16" s="47"/>
      <c r="C16" s="34">
        <v>11</v>
      </c>
      <c r="D16" s="19">
        <v>37.4</v>
      </c>
      <c r="E16" s="19">
        <v>29</v>
      </c>
      <c r="F16" s="6"/>
      <c r="G16" s="17" t="s">
        <v>45</v>
      </c>
    </row>
    <row r="17" spans="1:7" s="2" customFormat="1" x14ac:dyDescent="0.25">
      <c r="A17" s="10" t="s">
        <v>8</v>
      </c>
      <c r="B17" s="47"/>
      <c r="C17" s="34">
        <v>2</v>
      </c>
      <c r="D17" s="19">
        <v>3.3</v>
      </c>
      <c r="E17" s="19">
        <v>4.2</v>
      </c>
      <c r="F17" s="6"/>
      <c r="G17" s="17" t="s">
        <v>46</v>
      </c>
    </row>
    <row r="18" spans="1:7" s="7" customFormat="1" ht="12" x14ac:dyDescent="0.25">
      <c r="A18" s="10" t="s">
        <v>9</v>
      </c>
      <c r="B18" s="47"/>
      <c r="C18" s="34">
        <v>1.5</v>
      </c>
      <c r="D18" s="19">
        <v>1.8</v>
      </c>
      <c r="E18" s="19">
        <v>5.4</v>
      </c>
      <c r="F18" s="6"/>
      <c r="G18" s="17" t="s">
        <v>46</v>
      </c>
    </row>
    <row r="19" spans="1:7" s="9" customFormat="1" ht="12" x14ac:dyDescent="0.25">
      <c r="A19" s="60" t="s">
        <v>84</v>
      </c>
      <c r="B19" s="49"/>
      <c r="C19" s="35">
        <f>C20+C25</f>
        <v>77.449999999999989</v>
      </c>
      <c r="D19" s="20">
        <f>D20+D25</f>
        <v>221.79999999999998</v>
      </c>
      <c r="E19" s="20">
        <f>E20+E25</f>
        <v>180.7</v>
      </c>
      <c r="F19" s="20">
        <f>F20+F25</f>
        <v>42.400000000000006</v>
      </c>
      <c r="G19" s="18" t="s">
        <v>47</v>
      </c>
    </row>
    <row r="20" spans="1:7" s="2" customFormat="1" x14ac:dyDescent="0.25">
      <c r="A20" s="16" t="s">
        <v>35</v>
      </c>
      <c r="B20" s="47"/>
      <c r="C20" s="34">
        <f>SUM(C21:C24)</f>
        <v>35.65</v>
      </c>
      <c r="D20" s="19">
        <f>SUM(D21:D24)</f>
        <v>92.300000000000011</v>
      </c>
      <c r="E20" s="19">
        <f>SUM(E21:E24)</f>
        <v>85</v>
      </c>
      <c r="F20" s="19">
        <f>SUM(F21:F23)</f>
        <v>15.100000000000001</v>
      </c>
      <c r="G20" s="4" t="s">
        <v>47</v>
      </c>
    </row>
    <row r="21" spans="1:7" s="2" customFormat="1" x14ac:dyDescent="0.25">
      <c r="A21" s="13" t="s">
        <v>11</v>
      </c>
      <c r="B21" s="47"/>
      <c r="C21" s="34">
        <v>14.7</v>
      </c>
      <c r="D21" s="19">
        <v>35.200000000000003</v>
      </c>
      <c r="E21" s="19">
        <v>35</v>
      </c>
      <c r="F21" s="19">
        <v>9.9</v>
      </c>
      <c r="G21" s="4" t="s">
        <v>48</v>
      </c>
    </row>
    <row r="22" spans="1:7" s="2" customFormat="1" x14ac:dyDescent="0.25">
      <c r="A22" s="13" t="s">
        <v>12</v>
      </c>
      <c r="B22" s="47"/>
      <c r="C22" s="34">
        <v>19.2</v>
      </c>
      <c r="D22" s="19">
        <v>53.1</v>
      </c>
      <c r="E22" s="19">
        <v>45.7</v>
      </c>
      <c r="F22" s="19">
        <v>5.2</v>
      </c>
      <c r="G22" s="4" t="s">
        <v>50</v>
      </c>
    </row>
    <row r="23" spans="1:7" s="2" customFormat="1" ht="37.5" customHeight="1" x14ac:dyDescent="0.25">
      <c r="A23" s="13" t="s">
        <v>52</v>
      </c>
      <c r="B23" s="47"/>
      <c r="C23" s="34">
        <v>1.5</v>
      </c>
      <c r="D23" s="19">
        <v>3.4</v>
      </c>
      <c r="E23" s="19">
        <v>3.7</v>
      </c>
      <c r="F23" s="19">
        <v>0</v>
      </c>
      <c r="G23" s="4" t="s">
        <v>49</v>
      </c>
    </row>
    <row r="24" spans="1:7" s="2" customFormat="1" x14ac:dyDescent="0.25">
      <c r="A24" s="12" t="s">
        <v>30</v>
      </c>
      <c r="B24" s="47"/>
      <c r="C24" s="34">
        <v>0.25</v>
      </c>
      <c r="D24" s="19">
        <v>0.6</v>
      </c>
      <c r="E24" s="19">
        <v>0.6</v>
      </c>
      <c r="F24" s="19">
        <v>0</v>
      </c>
      <c r="G24" s="4" t="s">
        <v>49</v>
      </c>
    </row>
    <row r="25" spans="1:7" s="2" customFormat="1" x14ac:dyDescent="0.25">
      <c r="A25" s="16" t="s">
        <v>36</v>
      </c>
      <c r="B25" s="47"/>
      <c r="C25" s="34">
        <f>SUM(C26:C30)</f>
        <v>41.8</v>
      </c>
      <c r="D25" s="19">
        <f>SUM(D26:D30)</f>
        <v>129.49999999999997</v>
      </c>
      <c r="E25" s="19">
        <f>SUM(E26:E30)</f>
        <v>95.699999999999989</v>
      </c>
      <c r="F25" s="19">
        <f>SUM(F26:F30)</f>
        <v>27.3</v>
      </c>
      <c r="G25" s="4" t="s">
        <v>50</v>
      </c>
    </row>
    <row r="26" spans="1:7" s="2" customFormat="1" x14ac:dyDescent="0.25">
      <c r="A26" s="14" t="s">
        <v>31</v>
      </c>
      <c r="B26" s="47"/>
      <c r="C26" s="34">
        <v>18.600000000000001</v>
      </c>
      <c r="D26" s="19">
        <v>68.3</v>
      </c>
      <c r="E26" s="19">
        <v>30.4</v>
      </c>
      <c r="F26" s="19">
        <v>10.1</v>
      </c>
      <c r="G26" s="4" t="s">
        <v>50</v>
      </c>
    </row>
    <row r="27" spans="1:7" s="2" customFormat="1" x14ac:dyDescent="0.25">
      <c r="A27" s="14" t="s">
        <v>32</v>
      </c>
      <c r="B27" s="47"/>
      <c r="C27" s="34">
        <v>14</v>
      </c>
      <c r="D27" s="19">
        <v>40.9</v>
      </c>
      <c r="E27" s="19">
        <v>51.2</v>
      </c>
      <c r="F27" s="19">
        <v>15.4</v>
      </c>
      <c r="G27" s="4" t="s">
        <v>50</v>
      </c>
    </row>
    <row r="28" spans="1:7" s="2" customFormat="1" x14ac:dyDescent="0.25">
      <c r="A28" s="64" t="s">
        <v>90</v>
      </c>
      <c r="B28" s="47"/>
      <c r="C28" s="34">
        <v>2</v>
      </c>
      <c r="D28" s="19">
        <v>3</v>
      </c>
      <c r="E28" s="19">
        <v>3</v>
      </c>
      <c r="F28" s="19">
        <v>0</v>
      </c>
      <c r="G28" s="4" t="s">
        <v>50</v>
      </c>
    </row>
    <row r="29" spans="1:7" s="2" customFormat="1" x14ac:dyDescent="0.25">
      <c r="A29" s="14" t="s">
        <v>33</v>
      </c>
      <c r="B29" s="47"/>
      <c r="C29" s="34">
        <v>2.9</v>
      </c>
      <c r="D29" s="19">
        <v>7.1</v>
      </c>
      <c r="E29" s="19">
        <v>6</v>
      </c>
      <c r="F29" s="19">
        <v>0</v>
      </c>
      <c r="G29" s="4" t="s">
        <v>50</v>
      </c>
    </row>
    <row r="30" spans="1:7" s="2" customFormat="1" x14ac:dyDescent="0.25">
      <c r="A30" s="64" t="s">
        <v>91</v>
      </c>
      <c r="B30" s="47"/>
      <c r="C30" s="34">
        <v>4.3</v>
      </c>
      <c r="D30" s="19">
        <v>10.199999999999999</v>
      </c>
      <c r="E30" s="19">
        <v>5.0999999999999996</v>
      </c>
      <c r="F30" s="19">
        <v>1.8</v>
      </c>
      <c r="G30" s="4" t="s">
        <v>50</v>
      </c>
    </row>
    <row r="31" spans="1:7" s="2" customFormat="1" x14ac:dyDescent="0.25">
      <c r="A31" s="59" t="s">
        <v>88</v>
      </c>
      <c r="B31" s="48">
        <f>B14-B24</f>
        <v>0</v>
      </c>
      <c r="C31" s="61">
        <f>(C10+C11)-C19</f>
        <v>-31.04999999999999</v>
      </c>
      <c r="D31" s="61">
        <f>(D10+D11)-D19</f>
        <v>-75.099999999999966</v>
      </c>
      <c r="E31" s="61">
        <f>(E10+E11)-E19</f>
        <v>-83.899999999999977</v>
      </c>
      <c r="F31" s="39"/>
      <c r="G31" s="18"/>
    </row>
    <row r="32" spans="1:7" s="2" customFormat="1" x14ac:dyDescent="0.25">
      <c r="A32" s="59" t="s">
        <v>86</v>
      </c>
      <c r="B32" s="48"/>
      <c r="C32" s="61">
        <f>SUM(C33:C36)</f>
        <v>31.050000000000004</v>
      </c>
      <c r="D32" s="61">
        <f>SUM(D33:D36)</f>
        <v>75.099999999999994</v>
      </c>
      <c r="E32" s="61">
        <f>SUM(E33:E36)</f>
        <v>83.9</v>
      </c>
      <c r="F32" s="39"/>
      <c r="G32" s="18" t="s">
        <v>54</v>
      </c>
    </row>
    <row r="33" spans="1:8" s="2" customFormat="1" x14ac:dyDescent="0.25">
      <c r="A33" s="10" t="s">
        <v>15</v>
      </c>
      <c r="B33" s="47"/>
      <c r="C33" s="34">
        <v>0</v>
      </c>
      <c r="D33" s="19">
        <v>0</v>
      </c>
      <c r="E33" s="19">
        <v>0</v>
      </c>
      <c r="F33" s="6"/>
      <c r="G33" s="40" t="s">
        <v>55</v>
      </c>
    </row>
    <row r="34" spans="1:8" s="2" customFormat="1" x14ac:dyDescent="0.25">
      <c r="A34" s="10" t="s">
        <v>16</v>
      </c>
      <c r="B34" s="47"/>
      <c r="C34" s="33">
        <v>4.0999999999999996</v>
      </c>
      <c r="D34" s="5">
        <v>22.2</v>
      </c>
      <c r="E34" s="5">
        <v>24.4</v>
      </c>
      <c r="F34" s="6"/>
      <c r="G34" s="40" t="s">
        <v>55</v>
      </c>
    </row>
    <row r="35" spans="1:8" s="2" customFormat="1" x14ac:dyDescent="0.25">
      <c r="A35" s="10" t="s">
        <v>17</v>
      </c>
      <c r="B35" s="47"/>
      <c r="C35" s="33">
        <v>25.6</v>
      </c>
      <c r="D35" s="5">
        <v>42.9</v>
      </c>
      <c r="E35" s="5">
        <v>53</v>
      </c>
      <c r="F35" s="6"/>
      <c r="G35" s="40" t="s">
        <v>56</v>
      </c>
    </row>
    <row r="36" spans="1:8" s="2" customFormat="1" x14ac:dyDescent="0.25">
      <c r="A36" s="11" t="s">
        <v>28</v>
      </c>
      <c r="B36" s="47"/>
      <c r="C36" s="33">
        <v>1.35</v>
      </c>
      <c r="D36" s="5">
        <v>10</v>
      </c>
      <c r="E36" s="5">
        <v>6.5</v>
      </c>
      <c r="F36" s="6"/>
      <c r="G36" s="40" t="s">
        <v>57</v>
      </c>
      <c r="H36" s="2" t="s">
        <v>89</v>
      </c>
    </row>
    <row r="37" spans="1:8" s="2" customFormat="1" x14ac:dyDescent="0.25">
      <c r="A37" s="59" t="s">
        <v>87</v>
      </c>
      <c r="B37" s="48"/>
      <c r="C37" s="61">
        <f>-(C31+C32)</f>
        <v>-1.4210854715202004E-14</v>
      </c>
      <c r="D37" s="61">
        <f>-(D31+D32)</f>
        <v>-2.8421709430404007E-14</v>
      </c>
      <c r="E37" s="61">
        <f>-(E31+E32)</f>
        <v>-2.8421709430404007E-14</v>
      </c>
      <c r="F37" s="39"/>
      <c r="G37" s="18" t="s">
        <v>54</v>
      </c>
    </row>
    <row r="38" spans="1:8" s="2" customFormat="1" x14ac:dyDescent="0.25">
      <c r="A38" s="15" t="s">
        <v>24</v>
      </c>
      <c r="B38" s="48"/>
      <c r="C38" s="28"/>
      <c r="D38" s="41"/>
      <c r="E38" s="39"/>
      <c r="F38" s="39"/>
      <c r="G38" s="38"/>
    </row>
    <row r="39" spans="1:8" s="2" customFormat="1" ht="24" x14ac:dyDescent="0.25">
      <c r="A39" s="21" t="s">
        <v>34</v>
      </c>
      <c r="B39" s="50"/>
      <c r="C39" s="29"/>
      <c r="D39" s="42"/>
      <c r="E39" s="43"/>
      <c r="F39" s="22">
        <f>100*F19/E19</f>
        <v>23.464305478693973</v>
      </c>
      <c r="G39" s="32" t="s">
        <v>48</v>
      </c>
    </row>
    <row r="40" spans="1:8" s="2" customFormat="1" x14ac:dyDescent="0.25">
      <c r="B40" s="51"/>
      <c r="C40" s="30"/>
    </row>
    <row r="41" spans="1:8" s="2" customFormat="1" x14ac:dyDescent="0.25">
      <c r="B41" s="51"/>
      <c r="C41" s="30"/>
    </row>
  </sheetData>
  <pageMargins left="0.7" right="0.7" top="0.75" bottom="0.75" header="0.3" footer="0.3"/>
  <pageSetup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9"/>
  <sheetViews>
    <sheetView workbookViewId="0">
      <selection activeCell="C19" activeCellId="2" sqref="C8 C13 C19"/>
    </sheetView>
  </sheetViews>
  <sheetFormatPr defaultRowHeight="15" x14ac:dyDescent="0.25"/>
  <cols>
    <col min="2" max="2" width="19.85546875" bestFit="1" customWidth="1"/>
    <col min="3" max="3" width="20.5703125" bestFit="1" customWidth="1"/>
    <col min="10" max="10" width="20.85546875" bestFit="1" customWidth="1"/>
  </cols>
  <sheetData>
    <row r="3" spans="2:10" x14ac:dyDescent="0.25">
      <c r="B3" t="s">
        <v>155</v>
      </c>
    </row>
    <row r="4" spans="2:10" x14ac:dyDescent="0.25">
      <c r="B4" t="s">
        <v>151</v>
      </c>
      <c r="C4" s="146">
        <v>200000000</v>
      </c>
    </row>
    <row r="5" spans="2:10" x14ac:dyDescent="0.25">
      <c r="B5" t="s">
        <v>152</v>
      </c>
      <c r="C5" s="146">
        <v>5060000000</v>
      </c>
    </row>
    <row r="6" spans="2:10" x14ac:dyDescent="0.25">
      <c r="B6" t="s">
        <v>153</v>
      </c>
      <c r="C6" s="146">
        <v>1000000000</v>
      </c>
    </row>
    <row r="7" spans="2:10" x14ac:dyDescent="0.25">
      <c r="B7" t="s">
        <v>154</v>
      </c>
      <c r="C7" s="146">
        <v>10000000</v>
      </c>
    </row>
    <row r="8" spans="2:10" ht="20.25" x14ac:dyDescent="0.25">
      <c r="C8" s="147">
        <f>SUM(C4:C7)</f>
        <v>6270000000</v>
      </c>
      <c r="J8" s="161"/>
    </row>
    <row r="9" spans="2:10" ht="20.25" x14ac:dyDescent="0.25">
      <c r="J9" s="161"/>
    </row>
    <row r="10" spans="2:10" x14ac:dyDescent="0.25">
      <c r="B10" t="s">
        <v>156</v>
      </c>
      <c r="J10" s="160"/>
    </row>
    <row r="11" spans="2:10" x14ac:dyDescent="0.25">
      <c r="B11" t="s">
        <v>157</v>
      </c>
      <c r="C11" s="146">
        <v>291000000</v>
      </c>
    </row>
    <row r="12" spans="2:10" x14ac:dyDescent="0.25">
      <c r="B12" t="s">
        <v>158</v>
      </c>
      <c r="C12" s="146">
        <v>1000000000</v>
      </c>
    </row>
    <row r="13" spans="2:10" x14ac:dyDescent="0.25">
      <c r="C13" s="147">
        <f>SUM(C11:C12)</f>
        <v>1291000000</v>
      </c>
    </row>
    <row r="15" spans="2:10" x14ac:dyDescent="0.25">
      <c r="B15" t="s">
        <v>160</v>
      </c>
    </row>
    <row r="16" spans="2:10" x14ac:dyDescent="0.25">
      <c r="B16" t="s">
        <v>161</v>
      </c>
      <c r="C16" s="146">
        <v>2500000000</v>
      </c>
    </row>
    <row r="17" spans="2:3" x14ac:dyDescent="0.25">
      <c r="B17" t="s">
        <v>162</v>
      </c>
      <c r="C17" s="146">
        <v>3601000000</v>
      </c>
    </row>
    <row r="18" spans="2:3" x14ac:dyDescent="0.25">
      <c r="B18" t="s">
        <v>171</v>
      </c>
      <c r="C18" s="146">
        <v>5000000000</v>
      </c>
    </row>
    <row r="19" spans="2:3" x14ac:dyDescent="0.25">
      <c r="B19" t="s">
        <v>163</v>
      </c>
      <c r="C19" s="146">
        <f>SUM(C16:C18)</f>
        <v>11101000000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topLeftCell="A3" workbookViewId="0">
      <selection activeCell="C11" sqref="C11"/>
    </sheetView>
  </sheetViews>
  <sheetFormatPr defaultRowHeight="15.75" x14ac:dyDescent="0.25"/>
  <cols>
    <col min="1" max="1" width="7.140625" style="148" customWidth="1"/>
    <col min="2" max="2" width="63" style="149" customWidth="1"/>
    <col min="3" max="3" width="21.5703125" style="149" customWidth="1"/>
    <col min="4" max="4" width="14.5703125" style="149" customWidth="1"/>
    <col min="5" max="5" width="19.7109375" style="149" bestFit="1" customWidth="1"/>
    <col min="6" max="6" width="17.7109375" style="149" bestFit="1" customWidth="1"/>
    <col min="7" max="16384" width="9.140625" style="149"/>
  </cols>
  <sheetData>
    <row r="2" spans="1:6" s="156" customFormat="1" ht="31.5" customHeight="1" x14ac:dyDescent="0.25">
      <c r="A2" s="155" t="s">
        <v>164</v>
      </c>
      <c r="B2" s="155" t="s">
        <v>165</v>
      </c>
      <c r="C2" s="155" t="s">
        <v>166</v>
      </c>
      <c r="D2" s="155" t="s">
        <v>167</v>
      </c>
      <c r="E2" s="155" t="s">
        <v>172</v>
      </c>
      <c r="F2" s="155" t="s">
        <v>168</v>
      </c>
    </row>
    <row r="3" spans="1:6" ht="31.5" customHeight="1" x14ac:dyDescent="0.25">
      <c r="A3" s="150">
        <v>1</v>
      </c>
      <c r="B3" s="151" t="s">
        <v>174</v>
      </c>
      <c r="C3" s="151" t="s">
        <v>176</v>
      </c>
      <c r="D3" s="151" t="s">
        <v>91</v>
      </c>
      <c r="E3" s="151" t="s">
        <v>173</v>
      </c>
      <c r="F3" s="152">
        <v>200000000</v>
      </c>
    </row>
    <row r="4" spans="1:6" ht="31.5" customHeight="1" x14ac:dyDescent="0.25">
      <c r="A4" s="150">
        <v>2</v>
      </c>
      <c r="B4" s="151" t="s">
        <v>181</v>
      </c>
      <c r="C4" s="151" t="s">
        <v>170</v>
      </c>
      <c r="D4" s="151" t="s">
        <v>32</v>
      </c>
      <c r="E4" s="151" t="s">
        <v>173</v>
      </c>
      <c r="F4" s="152">
        <v>5060000000</v>
      </c>
    </row>
    <row r="5" spans="1:6" ht="31.5" customHeight="1" x14ac:dyDescent="0.25">
      <c r="A5" s="150">
        <v>3</v>
      </c>
      <c r="B5" s="151" t="s">
        <v>179</v>
      </c>
      <c r="C5" s="151" t="s">
        <v>170</v>
      </c>
      <c r="D5" s="151" t="s">
        <v>32</v>
      </c>
      <c r="E5" s="151" t="s">
        <v>178</v>
      </c>
      <c r="F5" s="153">
        <v>1000000000</v>
      </c>
    </row>
    <row r="6" spans="1:6" ht="31.5" customHeight="1" x14ac:dyDescent="0.25">
      <c r="A6" s="150">
        <v>4</v>
      </c>
      <c r="B6" s="151" t="s">
        <v>180</v>
      </c>
      <c r="C6" s="151" t="s">
        <v>170</v>
      </c>
      <c r="D6" s="151" t="s">
        <v>32</v>
      </c>
      <c r="E6" s="151" t="s">
        <v>178</v>
      </c>
      <c r="F6" s="153">
        <v>10000000</v>
      </c>
    </row>
    <row r="7" spans="1:6" ht="31.5" customHeight="1" x14ac:dyDescent="0.25">
      <c r="A7" s="150">
        <v>5</v>
      </c>
      <c r="B7" s="151" t="s">
        <v>177</v>
      </c>
      <c r="C7" s="151" t="s">
        <v>170</v>
      </c>
      <c r="D7" s="151" t="s">
        <v>32</v>
      </c>
      <c r="E7" s="151" t="s">
        <v>173</v>
      </c>
      <c r="F7" s="152">
        <v>291000000</v>
      </c>
    </row>
    <row r="8" spans="1:6" ht="31.5" customHeight="1" x14ac:dyDescent="0.25">
      <c r="A8" s="150">
        <v>6</v>
      </c>
      <c r="B8" s="158" t="s">
        <v>183</v>
      </c>
      <c r="C8" s="151" t="s">
        <v>169</v>
      </c>
      <c r="D8" s="151" t="s">
        <v>91</v>
      </c>
      <c r="E8" s="151" t="s">
        <v>173</v>
      </c>
      <c r="F8" s="152">
        <v>1000000000</v>
      </c>
    </row>
    <row r="9" spans="1:6" ht="31.5" customHeight="1" x14ac:dyDescent="0.25">
      <c r="A9" s="150">
        <v>8</v>
      </c>
      <c r="B9" s="151" t="s">
        <v>182</v>
      </c>
      <c r="C9" s="151" t="s">
        <v>169</v>
      </c>
      <c r="D9" s="151" t="s">
        <v>91</v>
      </c>
      <c r="E9" s="151" t="s">
        <v>160</v>
      </c>
      <c r="F9" s="152">
        <v>2500000000</v>
      </c>
    </row>
    <row r="10" spans="1:6" ht="31.5" customHeight="1" x14ac:dyDescent="0.25">
      <c r="A10" s="150">
        <v>9</v>
      </c>
      <c r="B10" s="151" t="s">
        <v>175</v>
      </c>
      <c r="C10" s="151" t="s">
        <v>170</v>
      </c>
      <c r="D10" s="151" t="s">
        <v>32</v>
      </c>
      <c r="E10" s="151" t="s">
        <v>160</v>
      </c>
      <c r="F10" s="152">
        <v>3601000000</v>
      </c>
    </row>
    <row r="11" spans="1:6" ht="78.75" x14ac:dyDescent="0.25">
      <c r="A11" s="150">
        <v>10</v>
      </c>
      <c r="B11" s="157" t="s">
        <v>184</v>
      </c>
      <c r="C11" s="151" t="s">
        <v>171</v>
      </c>
      <c r="D11" s="151" t="s">
        <v>32</v>
      </c>
      <c r="E11" s="151" t="s">
        <v>160</v>
      </c>
      <c r="F11" s="152">
        <v>5000000000</v>
      </c>
    </row>
    <row r="12" spans="1:6" x14ac:dyDescent="0.25">
      <c r="A12" s="150"/>
      <c r="B12" s="151"/>
      <c r="C12" s="151"/>
      <c r="D12" s="151"/>
      <c r="E12" s="151"/>
      <c r="F12" s="151"/>
    </row>
    <row r="13" spans="1:6" ht="31.5" customHeight="1" x14ac:dyDescent="0.25">
      <c r="A13" s="150"/>
      <c r="B13" s="151" t="s">
        <v>163</v>
      </c>
      <c r="C13" s="151"/>
      <c r="D13" s="151"/>
      <c r="E13" s="151"/>
      <c r="F13" s="154">
        <f>SUM(F3:F11)</f>
        <v>18662000000</v>
      </c>
    </row>
  </sheetData>
  <pageMargins left="0.7" right="0.7" top="0.75" bottom="0.75" header="0.3" footer="0.3"/>
  <pageSetup paperSize="9" scale="87"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E7666-0EC0-4691-81F6-E03C68D2593A}">
  <ds:schemaRefs>
    <ds:schemaRef ds:uri="http://schemas.microsoft.com/office/infopath/2007/PartnerControls"/>
    <ds:schemaRef ds:uri="http://purl.org/dc/elements/1.1/"/>
    <ds:schemaRef ds:uri="http://schemas.microsoft.com/office/2006/metadata/properties"/>
    <ds:schemaRef ds:uri="9c83b91e-5ffe-420f-9ed1-9dac5903eaec"/>
    <ds:schemaRef ds:uri="60c75bb3-2e3f-4394-b4f4-3e2677e21dfa"/>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2.xml><?xml version="1.0" encoding="utf-8"?>
<ds:datastoreItem xmlns:ds="http://schemas.openxmlformats.org/officeDocument/2006/customXml" ds:itemID="{DFF72CB1-6D0F-40A6-AD29-C66D37347B59}">
  <ds:schemaRefs>
    <ds:schemaRef ds:uri="http://schemas.microsoft.com/sharepoint/v3/contenttype/forms"/>
  </ds:schemaRefs>
</ds:datastoreItem>
</file>

<file path=customXml/itemProps3.xml><?xml version="1.0" encoding="utf-8"?>
<ds:datastoreItem xmlns:ds="http://schemas.openxmlformats.org/officeDocument/2006/customXml" ds:itemID="{A8C1F527-75E3-4713-902F-EE9B9E306D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READ ME</vt:lpstr>
      <vt:lpstr>T1 Summary REVISED</vt:lpstr>
      <vt:lpstr>MACRO ASSUMPTIONS</vt:lpstr>
      <vt:lpstr>T2 Summary Table illustration</vt:lpstr>
      <vt:lpstr>Sheet1</vt:lpstr>
      <vt:lpstr>Sheet2</vt:lpstr>
      <vt:lpstr>'READ ME'!_ftn1</vt:lpstr>
      <vt:lpstr>'READ ME'!_ftnref1</vt:lpstr>
      <vt:lpstr>'T1 Summary REVISED'!Print_Area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Chinedu Eze</dc:creator>
  <cp:lastModifiedBy>DIRECTOR OF BUDGET</cp:lastModifiedBy>
  <cp:lastPrinted>2020-07-23T07:02:00Z</cp:lastPrinted>
  <dcterms:created xsi:type="dcterms:W3CDTF">2020-06-01T19:27:24Z</dcterms:created>
  <dcterms:modified xsi:type="dcterms:W3CDTF">2020-07-23T15:12:30Z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