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tabRatio="599" firstSheet="63" activeTab="67"/>
  </bookViews>
  <sheets>
    <sheet name="2017 SUMMARY OF ALL ITEMS" sheetId="49" r:id="rId1"/>
    <sheet name="2016 SUMMARY OF ALL ITEMS " sheetId="51" r:id="rId2"/>
    <sheet name="2016 ACTUAL SUM. OF ALL ITEMS  " sheetId="52" r:id="rId3"/>
    <sheet name="2017.SUM.TOTAL REVENUE BUDGET" sheetId="48" r:id="rId4"/>
    <sheet name="2015 ACTUAL SUM. OF ALL ITE" sheetId="53" r:id="rId5"/>
    <sheet name="Min. of Agriculture" sheetId="1" r:id="rId6"/>
    <sheet name="COLLEGE OF AGRICULTURAL TECH" sheetId="66" r:id="rId7"/>
    <sheet name="COLLEGE OF AGRICULTURE " sheetId="2" r:id="rId8"/>
    <sheet name="MINISTRY OF YOUTHS &amp; SPORTS " sheetId="3" r:id="rId9"/>
    <sheet name="MINISTRY OF ARTS CULT.&amp;TOURISM" sheetId="4" r:id="rId10"/>
    <sheet name="EDO STATE ARTS COUNCIL" sheetId="5" r:id="rId11"/>
    <sheet name="MINISTRY OF COMMERCE &amp; INDUSTRY" sheetId="6" r:id="rId12"/>
    <sheet name="INTERNAL REVENUE SERVICE" sheetId="7" r:id="rId13"/>
    <sheet name="OFFICE OF THE AUDITOR GENERAL S" sheetId="8" r:id="rId14"/>
    <sheet name="OFFICE OF THE AUDITOR GENERAL L" sheetId="9" r:id="rId15"/>
    <sheet name="MINISTRY OF INFORMATION &amp; ORIEN" sheetId="10" r:id="rId16"/>
    <sheet name="EDO BROADCASTING SERVICE " sheetId="11" r:id="rId17"/>
    <sheet name="BENDEL NEWSPAPERS COMPANY" sheetId="12" r:id="rId18"/>
    <sheet name=" GOVERNMENT PRINTING PRESS" sheetId="13" r:id="rId19"/>
    <sheet name="MINISTRY OF HEALTH" sheetId="14" r:id="rId20"/>
    <sheet name="HOSPITAL MANAGEMENT BOARD" sheetId="15" r:id="rId21"/>
    <sheet name="MINISTRY OF WOMEN AFFAIRS &amp; SOC" sheetId="16" r:id="rId22"/>
    <sheet name="JUDICIARY- HIGH COURT" sheetId="17" r:id="rId23"/>
    <sheet name="JUDICIARY- CUSTOMARY COURT" sheetId="18" r:id="rId24"/>
    <sheet name="MINISTRY OF ENERGY AND WATER" sheetId="19" r:id="rId25"/>
    <sheet name="URBAN WATER BOARD" sheetId="20" r:id="rId26"/>
    <sheet name="RURAL ELECTRICITY BOARD" sheetId="21" r:id="rId27"/>
    <sheet name="MINISTRY OF TRANSPORT" sheetId="22" r:id="rId28"/>
    <sheet name="EDO CITY TRANSPORT SERVICE" sheetId="23" r:id="rId29"/>
    <sheet name="MINISTRY OF LANDS AND SURVEYS" sheetId="24" r:id="rId30"/>
    <sheet name="MINISTRY OF WORKS" sheetId="25" r:id="rId31"/>
    <sheet name="INDEPENDENT ELECTORAL COMM." sheetId="26" r:id="rId32"/>
    <sheet name="MINISTRY OF BASIC EDUCATION" sheetId="27" r:id="rId33"/>
    <sheet name="MIN. OF  EDUCATION" sheetId="28" r:id="rId34"/>
    <sheet name=" MINISTRY OF ENVIRONMENT" sheetId="29" r:id="rId35"/>
    <sheet name="WASTE MANAGEMENT BOARD" sheetId="30" r:id="rId36"/>
    <sheet name="FORESTRY MGT &amp; UTILISATION" sheetId="31" r:id="rId37"/>
    <sheet name="MINISTRY OF EST &amp; SPECIAL DUTI." sheetId="32" r:id="rId38"/>
    <sheet name="MINISTRY OF JUSTICE" sheetId="33" r:id="rId39"/>
    <sheet name="MINISTRY OF SOLID MINER,OIL&amp;GAS" sheetId="34" r:id="rId40"/>
    <sheet name="HOUSING &amp; URBAN DEVELOPMENT" sheetId="35" r:id="rId41"/>
    <sheet name="EDO DEV. &amp; PLANNING AUTHORITY" sheetId="36" r:id="rId42"/>
    <sheet name="DIR. OF INFO.&amp;COMM. TECH." sheetId="37" r:id="rId43"/>
    <sheet name="EDO STATE LIAISON OFFICE, Abuja" sheetId="58" r:id="rId44"/>
    <sheet name="EDO STATE LIAISON OFFICE, LAGOS" sheetId="38" r:id="rId45"/>
    <sheet name="MINISTRY OF FINANCE" sheetId="39" r:id="rId46"/>
    <sheet name="CONSOLIDATED REVENUE FUND CHARG" sheetId="40" r:id="rId47"/>
    <sheet name="Long Term Borro.MINISTRY OF ENV" sheetId="41" r:id="rId48"/>
    <sheet name="Long Term Borr. MINISTRY OF BUD" sheetId="42" r:id="rId49"/>
    <sheet name="Long Term Borrowing MIN OF AGRI" sheetId="43" r:id="rId50"/>
    <sheet name="AIDS &amp; GRANTS, MIN. OF AGRIC." sheetId="44" r:id="rId51"/>
    <sheet name="AIDS &amp; GRANTS, MIN. OF EDUCA" sheetId="45" r:id="rId52"/>
    <sheet name="CDF, Min. Of Finance" sheetId="70" r:id="rId53"/>
    <sheet name="AIDS &amp; GRANTS, MIN. OF BUDGET" sheetId="46" r:id="rId54"/>
    <sheet name="AIDS &amp; GRANTS, MIN. OF HEALTH" sheetId="68" r:id="rId55"/>
    <sheet name="AIDS &amp; GRANTS, MIN. OF Women Af" sheetId="69" r:id="rId56"/>
    <sheet name="AIDS &amp; GRANTS, MIN. OF ENERGY &amp;" sheetId="47" r:id="rId57"/>
    <sheet name="SUBEB" sheetId="55" r:id="rId58"/>
    <sheet name="MINISTRY OF HOUSING AND URBAN D" sheetId="56" r:id="rId59"/>
    <sheet name="FEDERATION ACCOUNT" sheetId="57" r:id="rId60"/>
    <sheet name="Edo University, Iyamho" sheetId="67" r:id="rId61"/>
    <sheet name="AAU" sheetId="59" r:id="rId62"/>
    <sheet name="COLL OF EDUC, EKIADOLOR" sheetId="60" r:id="rId63"/>
    <sheet name="IMT,USEN" sheetId="61" r:id="rId64"/>
    <sheet name="COLL OF EDUC, IGUEBEN" sheetId="62" r:id="rId65"/>
    <sheet name="ICE" sheetId="63" r:id="rId66"/>
    <sheet name="MICHAEL IMOUDU" sheetId="64" r:id="rId67"/>
    <sheet name="Min of Fin. Domestic Loan" sheetId="65" r:id="rId68"/>
  </sheets>
  <definedNames>
    <definedName name="_xlnm.Print_Area" localSheetId="4">'2015 ACTUAL SUM. OF ALL ITE'!$A$1:$Q$44</definedName>
    <definedName name="_xlnm.Print_Area" localSheetId="2">'2016 ACTUAL SUM. OF ALL ITEMS  '!$A$1:$S$46</definedName>
    <definedName name="_xlnm.Print_Area" localSheetId="1">'2016 SUMMARY OF ALL ITEMS '!$A$1:$S$46</definedName>
    <definedName name="_xlnm.Print_Area" localSheetId="0">'2017 SUMMARY OF ALL ITEMS'!$A$4:$S$53</definedName>
    <definedName name="_xlnm.Print_Area" localSheetId="6">'COLLEGE OF AGRICULTURAL TECH'!$A$1:$F$23</definedName>
    <definedName name="_xlnm.Print_Area" localSheetId="7">'COLLEGE OF AGRICULTURE '!$A$1:$F$20</definedName>
    <definedName name="_xlnm.Print_Area" localSheetId="10">'EDO STATE ARTS COUNCIL'!$A$1:$F$18</definedName>
    <definedName name="_xlnm.Print_Area" localSheetId="65">ICE!$A$1:$F$20</definedName>
    <definedName name="_xlnm.Print_Area" localSheetId="23">'JUDICIARY- CUSTOMARY COURT'!$A$1:$F$21</definedName>
    <definedName name="_xlnm.Print_Area" localSheetId="9">'MINISTRY OF ARTS CULT.&amp;TOURISM'!$A$1:$F$20</definedName>
    <definedName name="_xlnm.Print_Area" localSheetId="32">'MINISTRY OF BASIC EDUCATION'!$A$2:$F$24</definedName>
    <definedName name="_xlnm.Print_Area" localSheetId="11">'MINISTRY OF COMMERCE &amp; INDUSTRY'!$A$1:$F$35</definedName>
    <definedName name="_xlnm.Print_Area" localSheetId="29">'MINISTRY OF LANDS AND SURVEYS'!$A$1:$F$38</definedName>
    <definedName name="_xlnm.Print_Area" localSheetId="30">'MINISTRY OF WORKS'!$A$1:$F$32</definedName>
    <definedName name="_xlnm.Print_Area" localSheetId="8">'MINISTRY OF YOUTHS &amp; SPORTS '!$A$1:$F$27</definedName>
    <definedName name="_xlnm.Print_Area" localSheetId="13">'OFFICE OF THE AUDITOR GENERAL S'!$A$1:$F$18</definedName>
    <definedName name="_xlnm.Print_Area" localSheetId="57">SUBEB!$A$1:$F$19</definedName>
  </definedNames>
  <calcPr calcId="125725"/>
</workbook>
</file>

<file path=xl/calcChain.xml><?xml version="1.0" encoding="utf-8"?>
<calcChain xmlns="http://schemas.openxmlformats.org/spreadsheetml/2006/main">
  <c r="D17" i="47"/>
  <c r="C15" i="42"/>
  <c r="C13"/>
  <c r="D13"/>
  <c r="E13"/>
  <c r="F12" i="16"/>
  <c r="E12"/>
  <c r="D12"/>
  <c r="C12"/>
  <c r="F16" i="12"/>
  <c r="E16"/>
  <c r="D16"/>
  <c r="C16"/>
  <c r="F53" i="7"/>
  <c r="E53"/>
  <c r="E13"/>
  <c r="E26"/>
  <c r="E38"/>
  <c r="E35"/>
  <c r="E46"/>
  <c r="E21" i="57"/>
  <c r="R42" i="52"/>
  <c r="Q42"/>
  <c r="Q41" i="51"/>
  <c r="Q45" i="49"/>
  <c r="C12" i="55"/>
  <c r="Q52" i="49"/>
  <c r="C15" i="46"/>
  <c r="G29" i="48"/>
  <c r="C12" i="70"/>
  <c r="R45" i="49"/>
  <c r="C16" i="70"/>
  <c r="D8" i="57"/>
  <c r="D21"/>
  <c r="D24"/>
  <c r="D6"/>
  <c r="F8"/>
  <c r="F21"/>
  <c r="F24"/>
  <c r="F6"/>
  <c r="F31" i="53"/>
  <c r="D15" i="42"/>
  <c r="E15"/>
  <c r="F15"/>
  <c r="D12" i="55"/>
  <c r="D19"/>
  <c r="Q28" i="51"/>
  <c r="O5" i="49"/>
  <c r="C13" i="43"/>
  <c r="E31" i="30"/>
  <c r="D31"/>
  <c r="C31"/>
  <c r="C12" i="65"/>
  <c r="C12" i="47"/>
  <c r="S24" i="49"/>
  <c r="C17" i="47"/>
  <c r="C20" i="44"/>
  <c r="C14" i="69"/>
  <c r="C12"/>
  <c r="S21" i="49"/>
  <c r="C17" i="69"/>
  <c r="S46" i="49"/>
  <c r="C21" i="42"/>
  <c r="C22" i="46"/>
  <c r="C12" i="68"/>
  <c r="C29"/>
  <c r="S19" i="49"/>
  <c r="S5"/>
  <c r="Q40"/>
  <c r="F22" i="53"/>
  <c r="D20" i="21"/>
  <c r="E20"/>
  <c r="D12"/>
  <c r="E12"/>
  <c r="F12"/>
  <c r="D17"/>
  <c r="E17"/>
  <c r="F17"/>
  <c r="C17"/>
  <c r="D13" i="61"/>
  <c r="E13"/>
  <c r="F13"/>
  <c r="C13"/>
  <c r="D28" i="20"/>
  <c r="E28"/>
  <c r="F28"/>
  <c r="D20"/>
  <c r="D18"/>
  <c r="E20"/>
  <c r="E18"/>
  <c r="F20"/>
  <c r="F18"/>
  <c r="E12"/>
  <c r="F12"/>
  <c r="D15" i="32"/>
  <c r="C15"/>
  <c r="D17" i="6"/>
  <c r="E17"/>
  <c r="F17"/>
  <c r="C17"/>
  <c r="D31"/>
  <c r="E31"/>
  <c r="F31"/>
  <c r="C31"/>
  <c r="D23"/>
  <c r="E23"/>
  <c r="F23"/>
  <c r="D21"/>
  <c r="E21"/>
  <c r="F21"/>
  <c r="C23"/>
  <c r="C21"/>
  <c r="D27"/>
  <c r="E27"/>
  <c r="F27"/>
  <c r="C27"/>
  <c r="D12"/>
  <c r="D11"/>
  <c r="D35"/>
  <c r="E12"/>
  <c r="E11"/>
  <c r="E35"/>
  <c r="F12"/>
  <c r="F11"/>
  <c r="F35"/>
  <c r="D20" i="22"/>
  <c r="E20"/>
  <c r="F20"/>
  <c r="C20"/>
  <c r="D18"/>
  <c r="D32"/>
  <c r="C18"/>
  <c r="E18"/>
  <c r="E32"/>
  <c r="F18"/>
  <c r="F32"/>
  <c r="D15"/>
  <c r="D12"/>
  <c r="E15"/>
  <c r="E12"/>
  <c r="F15"/>
  <c r="F12"/>
  <c r="C15"/>
  <c r="F27" i="51"/>
  <c r="C16" i="26"/>
  <c r="D16"/>
  <c r="E15" i="66"/>
  <c r="F15"/>
  <c r="E13"/>
  <c r="F13"/>
  <c r="D32" i="1"/>
  <c r="D37"/>
  <c r="D30"/>
  <c r="E32"/>
  <c r="E37"/>
  <c r="E30"/>
  <c r="F32"/>
  <c r="F37"/>
  <c r="F30"/>
  <c r="C32"/>
  <c r="C37"/>
  <c r="C30"/>
  <c r="E14" i="33"/>
  <c r="F14"/>
  <c r="C15" i="59"/>
  <c r="C13"/>
  <c r="C51" i="49"/>
  <c r="D15" i="59"/>
  <c r="D13"/>
  <c r="E15"/>
  <c r="E13"/>
  <c r="F15"/>
  <c r="F13"/>
  <c r="F13" i="62"/>
  <c r="D13"/>
  <c r="E13"/>
  <c r="D13" i="60"/>
  <c r="E13"/>
  <c r="F13"/>
  <c r="D13" i="58"/>
  <c r="D14"/>
  <c r="E14"/>
  <c r="E13"/>
  <c r="F14"/>
  <c r="F13"/>
  <c r="C13"/>
  <c r="C14"/>
  <c r="D13" i="38"/>
  <c r="D14"/>
  <c r="E14"/>
  <c r="E13"/>
  <c r="F14"/>
  <c r="F13"/>
  <c r="C13"/>
  <c r="D13" i="37"/>
  <c r="E13"/>
  <c r="F13"/>
  <c r="D14"/>
  <c r="E14"/>
  <c r="F14"/>
  <c r="D17"/>
  <c r="E17"/>
  <c r="F17"/>
  <c r="D18"/>
  <c r="E18"/>
  <c r="F18"/>
  <c r="D27" i="36"/>
  <c r="E27"/>
  <c r="F27"/>
  <c r="D20"/>
  <c r="E20"/>
  <c r="F20"/>
  <c r="C20"/>
  <c r="D36"/>
  <c r="E36"/>
  <c r="F36"/>
  <c r="D57"/>
  <c r="E57"/>
  <c r="F57"/>
  <c r="D23" i="35"/>
  <c r="E23"/>
  <c r="F23"/>
  <c r="C23"/>
  <c r="D15"/>
  <c r="E15"/>
  <c r="F15"/>
  <c r="C15"/>
  <c r="C18" i="34"/>
  <c r="E18"/>
  <c r="F18"/>
  <c r="D18"/>
  <c r="E13"/>
  <c r="F13"/>
  <c r="D17" i="29"/>
  <c r="D13"/>
  <c r="E17"/>
  <c r="E13"/>
  <c r="F17"/>
  <c r="F13"/>
  <c r="C17"/>
  <c r="C13"/>
  <c r="D27" i="31"/>
  <c r="E27"/>
  <c r="F27"/>
  <c r="D32"/>
  <c r="D34"/>
  <c r="E34"/>
  <c r="E32"/>
  <c r="F34"/>
  <c r="F32"/>
  <c r="D13"/>
  <c r="E13"/>
  <c r="F13"/>
  <c r="D26" i="30"/>
  <c r="F31" i="51"/>
  <c r="E26" i="30"/>
  <c r="F26"/>
  <c r="C26"/>
  <c r="D17" i="28"/>
  <c r="E17"/>
  <c r="F17"/>
  <c r="C17"/>
  <c r="D22"/>
  <c r="E22"/>
  <c r="F22"/>
  <c r="D23"/>
  <c r="E23"/>
  <c r="F23"/>
  <c r="D12" i="25"/>
  <c r="E12"/>
  <c r="F12"/>
  <c r="C12"/>
  <c r="D28"/>
  <c r="E28"/>
  <c r="F28"/>
  <c r="D14"/>
  <c r="C14"/>
  <c r="E14"/>
  <c r="F14"/>
  <c r="D20"/>
  <c r="E20"/>
  <c r="F20"/>
  <c r="D32" i="24"/>
  <c r="E32"/>
  <c r="F32"/>
  <c r="C32"/>
  <c r="D34"/>
  <c r="E34"/>
  <c r="F34"/>
  <c r="C34"/>
  <c r="C30"/>
  <c r="D30"/>
  <c r="F30"/>
  <c r="E30"/>
  <c r="D25"/>
  <c r="E25"/>
  <c r="F25"/>
  <c r="C25"/>
  <c r="D21"/>
  <c r="E21"/>
  <c r="F21"/>
  <c r="C21"/>
  <c r="D18" i="19"/>
  <c r="E18"/>
  <c r="F18"/>
  <c r="C18"/>
  <c r="C20" i="17"/>
  <c r="C19"/>
  <c r="D20"/>
  <c r="D19"/>
  <c r="E20"/>
  <c r="E19"/>
  <c r="F20"/>
  <c r="F19"/>
  <c r="D15"/>
  <c r="E15"/>
  <c r="F15"/>
  <c r="D11"/>
  <c r="D10"/>
  <c r="D19" i="16"/>
  <c r="D17"/>
  <c r="C19"/>
  <c r="C17"/>
  <c r="E19"/>
  <c r="E17"/>
  <c r="F19"/>
  <c r="F17"/>
  <c r="D12" i="15"/>
  <c r="E12"/>
  <c r="F12"/>
  <c r="D12" i="13"/>
  <c r="E12"/>
  <c r="F12"/>
  <c r="C12"/>
  <c r="D12" i="12"/>
  <c r="E12"/>
  <c r="F12"/>
  <c r="D12" i="11"/>
  <c r="E12"/>
  <c r="F12"/>
  <c r="D13" i="10"/>
  <c r="D11" i="9"/>
  <c r="E11"/>
  <c r="F11"/>
  <c r="F12" i="8"/>
  <c r="E12"/>
  <c r="E14" i="1"/>
  <c r="E12"/>
  <c r="E17"/>
  <c r="E24"/>
  <c r="E40"/>
  <c r="F14"/>
  <c r="C14"/>
  <c r="C12"/>
  <c r="D12"/>
  <c r="F12"/>
  <c r="F12" i="5"/>
  <c r="F14"/>
  <c r="E12"/>
  <c r="E14"/>
  <c r="C19" i="66"/>
  <c r="C57" i="36"/>
  <c r="C28" i="25"/>
  <c r="F23"/>
  <c r="E23"/>
  <c r="D23"/>
  <c r="C23"/>
  <c r="C20"/>
  <c r="C17"/>
  <c r="C32"/>
  <c r="F19" i="35"/>
  <c r="E19"/>
  <c r="D19"/>
  <c r="C19"/>
  <c r="C42" i="49"/>
  <c r="C13" i="37"/>
  <c r="C14"/>
  <c r="C17"/>
  <c r="C18"/>
  <c r="C22" i="28"/>
  <c r="C23"/>
  <c r="C15" i="39"/>
  <c r="C13"/>
  <c r="C11" i="9"/>
  <c r="C12" i="12"/>
  <c r="C12" i="11"/>
  <c r="C23" i="3"/>
  <c r="C22"/>
  <c r="C16"/>
  <c r="M36" i="49"/>
  <c r="C34" i="31"/>
  <c r="C32"/>
  <c r="C13"/>
  <c r="C27"/>
  <c r="C13" i="60"/>
  <c r="C18"/>
  <c r="C50" i="49"/>
  <c r="C13" i="62"/>
  <c r="C18"/>
  <c r="C49" i="49"/>
  <c r="C15" i="67"/>
  <c r="C13"/>
  <c r="C18"/>
  <c r="C48" i="49"/>
  <c r="F15" i="67"/>
  <c r="F13"/>
  <c r="E15"/>
  <c r="E13"/>
  <c r="D15"/>
  <c r="D13"/>
  <c r="F18"/>
  <c r="E18"/>
  <c r="D18"/>
  <c r="C19" i="1"/>
  <c r="C17"/>
  <c r="C24"/>
  <c r="C40"/>
  <c r="C15" i="17"/>
  <c r="C7" i="49"/>
  <c r="C13" i="66"/>
  <c r="C15"/>
  <c r="C23"/>
  <c r="C17"/>
  <c r="F23"/>
  <c r="E23"/>
  <c r="D23"/>
  <c r="D7" i="49"/>
  <c r="D14" i="55"/>
  <c r="D15" i="46"/>
  <c r="D13"/>
  <c r="D14" i="45"/>
  <c r="D12"/>
  <c r="D14" i="44"/>
  <c r="D12"/>
  <c r="D15" i="43"/>
  <c r="D13"/>
  <c r="D42" i="40"/>
  <c r="D38"/>
  <c r="D36"/>
  <c r="D30"/>
  <c r="D15"/>
  <c r="D13"/>
  <c r="D15" i="39"/>
  <c r="D13"/>
  <c r="D54" i="36"/>
  <c r="D52"/>
  <c r="D34"/>
  <c r="D24"/>
  <c r="D16"/>
  <c r="D12"/>
  <c r="D13" i="35"/>
  <c r="D26"/>
  <c r="D13" i="34"/>
  <c r="D14" i="33"/>
  <c r="D20" i="32"/>
  <c r="D18"/>
  <c r="D13"/>
  <c r="D20" i="31"/>
  <c r="D17"/>
  <c r="D20" i="30"/>
  <c r="D18"/>
  <c r="D12"/>
  <c r="D22" i="29"/>
  <c r="D13" i="28"/>
  <c r="D22" i="26"/>
  <c r="D27" i="25"/>
  <c r="D29" i="24"/>
  <c r="D18"/>
  <c r="D15"/>
  <c r="D13"/>
  <c r="D12" i="20"/>
  <c r="D12" i="19"/>
  <c r="D31" i="14"/>
  <c r="D25"/>
  <c r="D19"/>
  <c r="D17"/>
  <c r="D12"/>
  <c r="D46" i="7"/>
  <c r="D38"/>
  <c r="D35"/>
  <c r="D26"/>
  <c r="D13"/>
  <c r="C8" i="57"/>
  <c r="C21"/>
  <c r="C24"/>
  <c r="C6"/>
  <c r="E8"/>
  <c r="E24"/>
  <c r="E6"/>
  <c r="D26" i="1"/>
  <c r="D24"/>
  <c r="D19"/>
  <c r="D17"/>
  <c r="D40"/>
  <c r="C29" i="24"/>
  <c r="E31" i="51"/>
  <c r="E25" i="14"/>
  <c r="F25"/>
  <c r="C25"/>
  <c r="C13" i="10"/>
  <c r="F46" i="7"/>
  <c r="E37" i="52"/>
  <c r="E37" i="51"/>
  <c r="E41" i="49"/>
  <c r="E13" i="32"/>
  <c r="F13"/>
  <c r="C13"/>
  <c r="D37" i="31"/>
  <c r="E20"/>
  <c r="E17"/>
  <c r="E37"/>
  <c r="F20"/>
  <c r="F17"/>
  <c r="F37"/>
  <c r="C20"/>
  <c r="C17"/>
  <c r="C37"/>
  <c r="E18" i="30"/>
  <c r="E31" i="52"/>
  <c r="F18" i="30"/>
  <c r="E31" i="53"/>
  <c r="C18" i="30"/>
  <c r="E20"/>
  <c r="F20"/>
  <c r="C20"/>
  <c r="E12"/>
  <c r="F12"/>
  <c r="F31"/>
  <c r="C12"/>
  <c r="E30" i="51"/>
  <c r="D25" i="29"/>
  <c r="E22"/>
  <c r="E30" i="52"/>
  <c r="F22" i="29"/>
  <c r="E30" i="53"/>
  <c r="C22" i="29"/>
  <c r="E26" i="53"/>
  <c r="E26" i="52"/>
  <c r="E26" i="51"/>
  <c r="E30" i="49"/>
  <c r="D32" i="25"/>
  <c r="D38" i="24"/>
  <c r="E12" i="19"/>
  <c r="F12"/>
  <c r="C12"/>
  <c r="C22"/>
  <c r="E11" i="17"/>
  <c r="E10"/>
  <c r="F11"/>
  <c r="F10"/>
  <c r="C11"/>
  <c r="C10"/>
  <c r="C22" i="49"/>
  <c r="C16" i="53"/>
  <c r="C16" i="52"/>
  <c r="C16" i="51"/>
  <c r="C46" i="7"/>
  <c r="F38"/>
  <c r="F35"/>
  <c r="C8" i="53"/>
  <c r="C38" i="7"/>
  <c r="C35"/>
  <c r="C12" i="49"/>
  <c r="C12" i="6"/>
  <c r="C11"/>
  <c r="C11" i="49"/>
  <c r="C4" i="53"/>
  <c r="C4" i="52"/>
  <c r="C4" i="51"/>
  <c r="C8" i="49"/>
  <c r="F38" i="40"/>
  <c r="C38"/>
  <c r="E38"/>
  <c r="F18" i="65"/>
  <c r="E12"/>
  <c r="D12"/>
  <c r="C18"/>
  <c r="O46" i="49"/>
  <c r="C13" i="46"/>
  <c r="C28"/>
  <c r="C12" i="45"/>
  <c r="Q33" i="49"/>
  <c r="C14" i="45"/>
  <c r="C9" i="48"/>
  <c r="C12" i="15"/>
  <c r="C20" i="49"/>
  <c r="C26" i="7"/>
  <c r="B12" i="49"/>
  <c r="F12"/>
  <c r="C13" i="7"/>
  <c r="D13" i="41"/>
  <c r="O30" i="51"/>
  <c r="C13" i="41"/>
  <c r="O34" i="49"/>
  <c r="E13" i="41"/>
  <c r="E19"/>
  <c r="D19"/>
  <c r="F30" i="49"/>
  <c r="C30"/>
  <c r="C27" i="25"/>
  <c r="D20" i="63"/>
  <c r="E20"/>
  <c r="F20"/>
  <c r="C20"/>
  <c r="D18" i="62"/>
  <c r="E18"/>
  <c r="F18"/>
  <c r="D19" i="61"/>
  <c r="E19"/>
  <c r="F19"/>
  <c r="C19"/>
  <c r="D18" i="60"/>
  <c r="E18"/>
  <c r="F18"/>
  <c r="D19" i="59"/>
  <c r="E19"/>
  <c r="F19"/>
  <c r="C19"/>
  <c r="C42" i="40"/>
  <c r="C36"/>
  <c r="C36" i="36"/>
  <c r="C54"/>
  <c r="C52"/>
  <c r="M40" i="49"/>
  <c r="C34" i="36"/>
  <c r="I40" i="49"/>
  <c r="I53"/>
  <c r="C21" i="48"/>
  <c r="C27" i="36"/>
  <c r="C24"/>
  <c r="D40" i="49"/>
  <c r="C16" i="36"/>
  <c r="B37" i="49"/>
  <c r="C20" i="32"/>
  <c r="C18"/>
  <c r="C28"/>
  <c r="D21" i="49"/>
  <c r="C21"/>
  <c r="C24" i="16"/>
  <c r="D18" i="49"/>
  <c r="C18" i="13"/>
  <c r="D17" i="49"/>
  <c r="H14"/>
  <c r="C17" i="9"/>
  <c r="E42" i="49"/>
  <c r="C23" i="37"/>
  <c r="E36" i="49"/>
  <c r="B36"/>
  <c r="F35"/>
  <c r="E35"/>
  <c r="C34"/>
  <c r="C35"/>
  <c r="C30" i="40"/>
  <c r="C47" i="39"/>
  <c r="E15"/>
  <c r="D47"/>
  <c r="D27" i="49"/>
  <c r="C12" i="22"/>
  <c r="C32"/>
  <c r="D37" i="53"/>
  <c r="D41" i="49"/>
  <c r="F13" i="35"/>
  <c r="C13"/>
  <c r="E13"/>
  <c r="C13" i="40"/>
  <c r="C15"/>
  <c r="F31" i="49"/>
  <c r="C22" i="26"/>
  <c r="C47" i="49"/>
  <c r="C19" i="38"/>
  <c r="C43" i="49"/>
  <c r="C14" i="3"/>
  <c r="C27"/>
  <c r="D10" i="49"/>
  <c r="C18" i="5"/>
  <c r="D9" i="49"/>
  <c r="C12" i="4"/>
  <c r="C20"/>
  <c r="C14"/>
  <c r="E23" i="49"/>
  <c r="C23"/>
  <c r="C21" i="18"/>
  <c r="F13" i="40"/>
  <c r="E13"/>
  <c r="D50"/>
  <c r="C13" i="34"/>
  <c r="C39" i="49"/>
  <c r="E21" i="34"/>
  <c r="F21"/>
  <c r="D21"/>
  <c r="C20" i="20"/>
  <c r="C18"/>
  <c r="D25" i="49"/>
  <c r="C12" i="20"/>
  <c r="C25" i="49"/>
  <c r="C15"/>
  <c r="C17" i="10"/>
  <c r="D16" i="49"/>
  <c r="C18" i="11"/>
  <c r="F19" i="14"/>
  <c r="F17"/>
  <c r="C12"/>
  <c r="B19" i="49"/>
  <c r="C19" i="14"/>
  <c r="C31"/>
  <c r="F19" i="49"/>
  <c r="F29"/>
  <c r="F29" i="24"/>
  <c r="E29"/>
  <c r="M29" i="49"/>
  <c r="C15" i="24"/>
  <c r="C13"/>
  <c r="C38"/>
  <c r="C18"/>
  <c r="C19" i="58"/>
  <c r="D19"/>
  <c r="F22" i="52"/>
  <c r="C26" i="49"/>
  <c r="C20" i="21"/>
  <c r="C12"/>
  <c r="F20"/>
  <c r="H13" i="49"/>
  <c r="C18" i="8"/>
  <c r="E22" i="49"/>
  <c r="C24"/>
  <c r="C14" i="33"/>
  <c r="C38" i="49"/>
  <c r="K53"/>
  <c r="L53"/>
  <c r="N53"/>
  <c r="R53"/>
  <c r="C34" i="48"/>
  <c r="S53" i="49"/>
  <c r="T53"/>
  <c r="U53"/>
  <c r="V53"/>
  <c r="W53"/>
  <c r="C3" i="53"/>
  <c r="E20" i="2"/>
  <c r="F20"/>
  <c r="C6" i="49"/>
  <c r="C20" i="2"/>
  <c r="B5" i="49"/>
  <c r="D5"/>
  <c r="F5"/>
  <c r="C26" i="1"/>
  <c r="C5" i="49"/>
  <c r="M33"/>
  <c r="C13" i="28"/>
  <c r="C33" i="49"/>
  <c r="H11"/>
  <c r="H53"/>
  <c r="C25" i="48"/>
  <c r="G11" i="49"/>
  <c r="G53"/>
  <c r="C24" i="48"/>
  <c r="D11" i="49"/>
  <c r="M32"/>
  <c r="C32"/>
  <c r="D10" i="48"/>
  <c r="D11"/>
  <c r="D9"/>
  <c r="E34" i="36"/>
  <c r="F34"/>
  <c r="E32" i="53"/>
  <c r="B32"/>
  <c r="E32" i="51"/>
  <c r="B32"/>
  <c r="F18" i="53"/>
  <c r="F18" i="52"/>
  <c r="E23" i="17"/>
  <c r="F23"/>
  <c r="D23"/>
  <c r="H10" i="53"/>
  <c r="F42" i="40"/>
  <c r="F30"/>
  <c r="B33" i="53"/>
  <c r="B33" i="52"/>
  <c r="B33" i="51"/>
  <c r="E18" i="32"/>
  <c r="E28"/>
  <c r="F18"/>
  <c r="F28"/>
  <c r="E20"/>
  <c r="F20"/>
  <c r="D28"/>
  <c r="I36" i="52"/>
  <c r="I36" i="53"/>
  <c r="N44"/>
  <c r="G10" i="48"/>
  <c r="F10"/>
  <c r="D14" i="52"/>
  <c r="F18" i="13"/>
  <c r="E18"/>
  <c r="E27" i="25"/>
  <c r="E16" i="36"/>
  <c r="F16"/>
  <c r="E24"/>
  <c r="D36" i="52"/>
  <c r="F24" i="36"/>
  <c r="D36" i="53"/>
  <c r="E12" i="36"/>
  <c r="C36" i="52"/>
  <c r="F12" i="36"/>
  <c r="C36" i="53"/>
  <c r="E54" i="36"/>
  <c r="E52"/>
  <c r="M36" i="52"/>
  <c r="F54" i="36"/>
  <c r="F9" i="48"/>
  <c r="E12" i="4"/>
  <c r="F12"/>
  <c r="C40" i="52"/>
  <c r="C43" i="51"/>
  <c r="C39" i="53"/>
  <c r="C39" i="52"/>
  <c r="C39" i="51"/>
  <c r="D23" i="53"/>
  <c r="M28"/>
  <c r="M28" i="52"/>
  <c r="E24" i="27"/>
  <c r="E12" i="55"/>
  <c r="E19"/>
  <c r="F12"/>
  <c r="P28" i="53"/>
  <c r="E14" i="55"/>
  <c r="C14"/>
  <c r="F19" i="58"/>
  <c r="E19"/>
  <c r="D37" i="52"/>
  <c r="D2" i="53"/>
  <c r="H7"/>
  <c r="G7"/>
  <c r="C35"/>
  <c r="E19"/>
  <c r="C19"/>
  <c r="D17"/>
  <c r="C17"/>
  <c r="D27" i="3"/>
  <c r="F25" i="51"/>
  <c r="M25"/>
  <c r="D17" i="9"/>
  <c r="F17"/>
  <c r="D18" i="56"/>
  <c r="D25" i="44"/>
  <c r="D23" i="43"/>
  <c r="E12" i="45"/>
  <c r="F12"/>
  <c r="E41"/>
  <c r="F41"/>
  <c r="E14"/>
  <c r="F14"/>
  <c r="F15" i="39"/>
  <c r="F13"/>
  <c r="O41" i="53"/>
  <c r="O44"/>
  <c r="G23" i="48"/>
  <c r="E13" i="39"/>
  <c r="F27" i="25"/>
  <c r="M25" i="53"/>
  <c r="C23"/>
  <c r="C7"/>
  <c r="E13" i="28"/>
  <c r="F13"/>
  <c r="C26" i="53"/>
  <c r="E32" i="25"/>
  <c r="E15" i="24"/>
  <c r="F15"/>
  <c r="E18"/>
  <c r="F18"/>
  <c r="E14" i="4"/>
  <c r="F14"/>
  <c r="D20" i="2"/>
  <c r="F8" i="53"/>
  <c r="F13" i="7"/>
  <c r="J8" i="53"/>
  <c r="J44"/>
  <c r="G15" i="48"/>
  <c r="C20" i="51"/>
  <c r="C20" i="53"/>
  <c r="E19" i="14"/>
  <c r="E17"/>
  <c r="E17" i="10"/>
  <c r="F17"/>
  <c r="E16" i="3"/>
  <c r="F16"/>
  <c r="E26" i="1"/>
  <c r="F26"/>
  <c r="F24"/>
  <c r="F2" i="53"/>
  <c r="E19" i="1"/>
  <c r="F19"/>
  <c r="K36" i="51"/>
  <c r="C18" i="56"/>
  <c r="E32" i="52"/>
  <c r="B32"/>
  <c r="D13"/>
  <c r="F22" i="19"/>
  <c r="E22"/>
  <c r="F18" i="5"/>
  <c r="E18"/>
  <c r="D18"/>
  <c r="C19" i="41"/>
  <c r="E18" i="65"/>
  <c r="N42" i="52"/>
  <c r="F37" i="48"/>
  <c r="D18" i="65"/>
  <c r="N40" i="51"/>
  <c r="C19" i="55"/>
  <c r="F19"/>
  <c r="F11" i="48"/>
  <c r="G11"/>
  <c r="C37"/>
  <c r="C25" i="44"/>
  <c r="C11" i="48"/>
  <c r="C10"/>
  <c r="C8"/>
  <c r="C31"/>
  <c r="C28" i="20"/>
  <c r="C37" i="49"/>
  <c r="F52" i="36"/>
  <c r="M36" i="53"/>
  <c r="C26" i="35"/>
  <c r="C41" i="49"/>
  <c r="F26" i="35"/>
  <c r="C37" i="53"/>
  <c r="E26" i="35"/>
  <c r="C37" i="52"/>
  <c r="E34" i="49"/>
  <c r="C25" i="29"/>
  <c r="F25"/>
  <c r="E25"/>
  <c r="F13" i="24"/>
  <c r="F38"/>
  <c r="C12" i="36"/>
  <c r="C60"/>
  <c r="C21" i="34"/>
  <c r="Q46" i="49"/>
  <c r="D30"/>
  <c r="F32" i="25"/>
  <c r="C27" i="28"/>
  <c r="P44" i="49"/>
  <c r="P53"/>
  <c r="C23" i="48"/>
  <c r="C18" i="15"/>
  <c r="C17" i="14"/>
  <c r="C19" i="49"/>
  <c r="B8"/>
  <c r="E53"/>
  <c r="C21" i="33"/>
  <c r="O53" i="49"/>
  <c r="C36"/>
  <c r="M53"/>
  <c r="C22" i="48"/>
  <c r="C29" i="49"/>
  <c r="D53"/>
  <c r="C20" i="48"/>
  <c r="C27" i="49"/>
  <c r="C23" i="17"/>
  <c r="F53" i="49"/>
  <c r="B53"/>
  <c r="C16" i="48"/>
  <c r="C53" i="7"/>
  <c r="C35" i="6"/>
  <c r="C50" i="40"/>
  <c r="C12" i="48"/>
  <c r="O30" i="52"/>
  <c r="C41" i="45"/>
  <c r="G9" i="48"/>
  <c r="G12"/>
  <c r="J12" i="49"/>
  <c r="J53"/>
  <c r="C15" i="48"/>
  <c r="F47" i="39"/>
  <c r="F60" i="36"/>
  <c r="E60"/>
  <c r="C25" i="51"/>
  <c r="C28" i="53"/>
  <c r="C28" i="52"/>
  <c r="G8" i="48"/>
  <c r="D17" i="10"/>
  <c r="F36" i="40"/>
  <c r="F8" i="48"/>
  <c r="F12"/>
  <c r="D24" i="27"/>
  <c r="C25" i="53"/>
  <c r="E13" i="24"/>
  <c r="E38"/>
  <c r="D22" i="19"/>
  <c r="R40" i="51"/>
  <c r="S40"/>
  <c r="Q42"/>
  <c r="D28" i="46"/>
  <c r="S42" i="52"/>
  <c r="S45"/>
  <c r="R45"/>
  <c r="L42"/>
  <c r="Q29"/>
  <c r="Q45"/>
  <c r="C15" i="43"/>
  <c r="O2" i="51"/>
  <c r="F38" i="48"/>
  <c r="F36"/>
  <c r="O42" i="51"/>
  <c r="D21" i="42"/>
  <c r="E21"/>
  <c r="D41" i="45"/>
  <c r="Q29" i="51"/>
  <c r="Q53" i="49"/>
  <c r="Q2" i="51"/>
  <c r="E42" i="40"/>
  <c r="E36"/>
  <c r="E15"/>
  <c r="F15"/>
  <c r="F50"/>
  <c r="I36" i="51"/>
  <c r="M36"/>
  <c r="D36"/>
  <c r="D60" i="36"/>
  <c r="F30" i="48"/>
  <c r="F29"/>
  <c r="C38"/>
  <c r="C36"/>
  <c r="C30"/>
  <c r="C29"/>
  <c r="C19"/>
  <c r="C18"/>
  <c r="C40" i="49"/>
  <c r="C53"/>
  <c r="C38" i="14"/>
  <c r="O43" i="52"/>
  <c r="O46" i="51"/>
  <c r="L40"/>
  <c r="L46"/>
  <c r="C36"/>
  <c r="C31" i="52"/>
  <c r="C31" i="53"/>
  <c r="C31" i="51"/>
  <c r="F14" i="3"/>
  <c r="B4" i="53"/>
  <c r="E14" i="3"/>
  <c r="B4" i="52"/>
  <c r="B4" i="51"/>
  <c r="G44" i="53"/>
  <c r="I44"/>
  <c r="G21" i="48"/>
  <c r="H9" i="53"/>
  <c r="H44"/>
  <c r="D6"/>
  <c r="D6" i="52"/>
  <c r="D5" i="53"/>
  <c r="F20" i="4"/>
  <c r="D5" i="52"/>
  <c r="D5" i="51"/>
  <c r="D6"/>
  <c r="D20" i="4"/>
  <c r="E18" i="53"/>
  <c r="E44"/>
  <c r="C18"/>
  <c r="F26"/>
  <c r="F26" i="52"/>
  <c r="F26" i="51"/>
  <c r="C26" i="52"/>
  <c r="D26" i="53"/>
  <c r="D26" i="52"/>
  <c r="C26" i="51"/>
  <c r="D26"/>
  <c r="D21" i="53"/>
  <c r="C21"/>
  <c r="D21" i="52"/>
  <c r="D37" i="51"/>
  <c r="C30"/>
  <c r="D21"/>
  <c r="C21"/>
  <c r="C30" i="53"/>
  <c r="M29"/>
  <c r="M44"/>
  <c r="M29" i="52"/>
  <c r="M29" i="51"/>
  <c r="F27" i="28"/>
  <c r="E27"/>
  <c r="D27"/>
  <c r="F21" i="42"/>
  <c r="F19" i="41"/>
  <c r="E47" i="39"/>
  <c r="F19" i="38"/>
  <c r="E19"/>
  <c r="D19"/>
  <c r="F23" i="37"/>
  <c r="E23"/>
  <c r="D23"/>
  <c r="F22" i="26"/>
  <c r="D18" i="23"/>
  <c r="F21" i="18"/>
  <c r="E21"/>
  <c r="D21"/>
  <c r="F18" i="15"/>
  <c r="E18"/>
  <c r="D18"/>
  <c r="D18" i="13"/>
  <c r="F18" i="11"/>
  <c r="E18"/>
  <c r="D18"/>
  <c r="E17" i="9"/>
  <c r="F18" i="8"/>
  <c r="E18"/>
  <c r="D18"/>
  <c r="E30" i="40"/>
  <c r="E50"/>
  <c r="F31" i="14"/>
  <c r="F15" i="53"/>
  <c r="F12" i="14"/>
  <c r="B15" i="53"/>
  <c r="E12" i="14"/>
  <c r="B15" i="52"/>
  <c r="C15"/>
  <c r="E31" i="14"/>
  <c r="F15" i="52"/>
  <c r="F15" i="51"/>
  <c r="B15"/>
  <c r="D14" i="53"/>
  <c r="D14" i="51"/>
  <c r="D13" i="53"/>
  <c r="D12"/>
  <c r="D13" i="51"/>
  <c r="D12" i="52"/>
  <c r="D12" i="51"/>
  <c r="B2" i="53"/>
  <c r="P42" i="52"/>
  <c r="E38"/>
  <c r="C38"/>
  <c r="C35"/>
  <c r="D24"/>
  <c r="C20"/>
  <c r="E19"/>
  <c r="C19"/>
  <c r="E18"/>
  <c r="C18"/>
  <c r="D17"/>
  <c r="H10"/>
  <c r="H9"/>
  <c r="H7"/>
  <c r="G7"/>
  <c r="G45"/>
  <c r="F24" i="48"/>
  <c r="C3" i="52"/>
  <c r="I45"/>
  <c r="K45"/>
  <c r="L45"/>
  <c r="N45"/>
  <c r="O45"/>
  <c r="P45"/>
  <c r="B2"/>
  <c r="I46" i="51"/>
  <c r="K46"/>
  <c r="N46"/>
  <c r="D37" i="48"/>
  <c r="Q46" i="51"/>
  <c r="R46"/>
  <c r="S46"/>
  <c r="E38"/>
  <c r="C38"/>
  <c r="C35"/>
  <c r="M28"/>
  <c r="D24"/>
  <c r="E19"/>
  <c r="C19"/>
  <c r="E18"/>
  <c r="C18"/>
  <c r="D17"/>
  <c r="H10"/>
  <c r="H9"/>
  <c r="H7"/>
  <c r="G7"/>
  <c r="G46"/>
  <c r="D24" i="48"/>
  <c r="C17"/>
  <c r="C14"/>
  <c r="C40"/>
  <c r="C26"/>
  <c r="C32" i="51"/>
  <c r="C32" i="52"/>
  <c r="C21"/>
  <c r="C32" i="53"/>
  <c r="C30" i="52"/>
  <c r="D21" i="48"/>
  <c r="D8"/>
  <c r="D12"/>
  <c r="F27" i="3"/>
  <c r="C29" i="53"/>
  <c r="D38" i="14"/>
  <c r="F38"/>
  <c r="C15" i="51"/>
  <c r="C15" i="53"/>
  <c r="C11" i="51"/>
  <c r="C11" i="53"/>
  <c r="C37" i="51"/>
  <c r="E27" i="3"/>
  <c r="E20" i="4"/>
  <c r="E38" i="14"/>
  <c r="C11" i="52"/>
  <c r="C29" i="51"/>
  <c r="C29" i="52"/>
  <c r="G18" i="48"/>
  <c r="G25"/>
  <c r="F23"/>
  <c r="G22"/>
  <c r="H45" i="52"/>
  <c r="F21" i="48"/>
  <c r="F44" i="53"/>
  <c r="E46" i="51"/>
  <c r="H46"/>
  <c r="D25" i="48"/>
  <c r="D30"/>
  <c r="D29"/>
  <c r="E45" i="52"/>
  <c r="C3" i="51"/>
  <c r="B2"/>
  <c r="C22" i="52"/>
  <c r="F2"/>
  <c r="D2"/>
  <c r="F2" i="51"/>
  <c r="C23"/>
  <c r="C23" i="52"/>
  <c r="C17"/>
  <c r="D2" i="51"/>
  <c r="F17" i="1"/>
  <c r="F8" i="51"/>
  <c r="B8"/>
  <c r="J8"/>
  <c r="J46"/>
  <c r="F8" i="52"/>
  <c r="J8"/>
  <c r="J45"/>
  <c r="F26" i="7"/>
  <c r="B8" i="53"/>
  <c r="B44"/>
  <c r="G16" i="48"/>
  <c r="D7" i="52"/>
  <c r="D7" i="51"/>
  <c r="D7" i="53"/>
  <c r="D44"/>
  <c r="C22" i="51"/>
  <c r="M46"/>
  <c r="C25" i="52"/>
  <c r="C2" i="53"/>
  <c r="F40" i="1"/>
  <c r="C22" i="53"/>
  <c r="F21" i="33"/>
  <c r="C34" i="53"/>
  <c r="P40" i="51"/>
  <c r="P46"/>
  <c r="D23" i="48"/>
  <c r="D15"/>
  <c r="D18"/>
  <c r="C33" i="53"/>
  <c r="C33" i="51"/>
  <c r="C34"/>
  <c r="D21" i="33"/>
  <c r="C44" i="53"/>
  <c r="F24" i="16"/>
  <c r="C28" i="51"/>
  <c r="M25" i="52"/>
  <c r="M45"/>
  <c r="C34"/>
  <c r="E21" i="33"/>
  <c r="C33" i="52"/>
  <c r="D23"/>
  <c r="D45"/>
  <c r="E24" i="16"/>
  <c r="B8" i="52"/>
  <c r="C7" i="51"/>
  <c r="C7" i="52"/>
  <c r="C2" i="51"/>
  <c r="C2" i="52"/>
  <c r="F22" i="48"/>
  <c r="G19"/>
  <c r="G20"/>
  <c r="D22"/>
  <c r="F18"/>
  <c r="F15"/>
  <c r="F25"/>
  <c r="D38"/>
  <c r="D36"/>
  <c r="C23" i="43"/>
  <c r="C8" i="52"/>
  <c r="C45"/>
  <c r="C8" i="51"/>
  <c r="D53" i="7"/>
  <c r="F46" i="51"/>
  <c r="B45" i="52"/>
  <c r="D23" i="51"/>
  <c r="D46"/>
  <c r="C17"/>
  <c r="D24" i="16"/>
  <c r="F45" i="52"/>
  <c r="B46" i="51"/>
  <c r="D16" i="48"/>
  <c r="D20"/>
  <c r="G17"/>
  <c r="G14"/>
  <c r="G40"/>
  <c r="D19"/>
  <c r="F16"/>
  <c r="G26"/>
  <c r="F20"/>
  <c r="F19"/>
  <c r="C46" i="51"/>
  <c r="F17" i="48"/>
  <c r="D17"/>
  <c r="F14"/>
  <c r="F40"/>
  <c r="F26"/>
  <c r="D14"/>
  <c r="D40"/>
  <c r="D26"/>
</calcChain>
</file>

<file path=xl/sharedStrings.xml><?xml version="1.0" encoding="utf-8"?>
<sst xmlns="http://schemas.openxmlformats.org/spreadsheetml/2006/main" count="1901" uniqueCount="833">
  <si>
    <t>Name of Ministry:  MINISTRY OF AGRICULTURE AND NATURAL RESOURCES</t>
  </si>
  <si>
    <t>Ministry Code:</t>
  </si>
  <si>
    <t>Name of Institution:   MINISTRY OF AGRICULTURE AND NATURAL RESOURCES</t>
  </si>
  <si>
    <t>Code:</t>
  </si>
  <si>
    <t>N</t>
  </si>
  <si>
    <t>DETAILS OF REVENUE</t>
  </si>
  <si>
    <t>FEES</t>
  </si>
  <si>
    <t>Meat Inspection fees.</t>
  </si>
  <si>
    <t>SALES</t>
  </si>
  <si>
    <t>Sales of Rubber products</t>
  </si>
  <si>
    <t xml:space="preserve">Name of Ministry: MINISTRY OF YOUTHS &amp; SPORTS </t>
  </si>
  <si>
    <t xml:space="preserve">Name of Institution:   MINISTRY OF YOUTHS &amp; SPORTS </t>
  </si>
  <si>
    <t>Licensing of churches for celebration of marriages.</t>
  </si>
  <si>
    <t>Renewal of Churches License</t>
  </si>
  <si>
    <t>Registration of Churches.</t>
  </si>
  <si>
    <t>EARNINGS</t>
  </si>
  <si>
    <t>Fees from Oba Akenzuwa II Cultural Centre</t>
  </si>
  <si>
    <t>Musical/Culture Bands (Groups A, B &amp; C)</t>
  </si>
  <si>
    <t>Name of Institution:   EDO STATE ARTS COUNCIL</t>
  </si>
  <si>
    <t>Name of Institution:   MINISTRY OF COMMERCE AND INDUSTRY</t>
  </si>
  <si>
    <t>Arbitration Fees</t>
  </si>
  <si>
    <t>Inspection of Co-operative Register</t>
  </si>
  <si>
    <t>Consumer Protection Fees</t>
  </si>
  <si>
    <t>Earnings from Edo Hotels</t>
  </si>
  <si>
    <t>INTEREST EARNED</t>
  </si>
  <si>
    <t>Micro-Credit: Interest earned from loans</t>
  </si>
  <si>
    <t>RE-IMBURSEMENT GENERAL</t>
  </si>
  <si>
    <t>Audit fees</t>
  </si>
  <si>
    <t>Statutory Allocation</t>
  </si>
  <si>
    <t>13% Mineral Derivation</t>
  </si>
  <si>
    <t xml:space="preserve">Budget Augmentation </t>
  </si>
  <si>
    <t>Exchange Rate Gain</t>
  </si>
  <si>
    <t>Fund Advanced byFGN to States &amp; LGC's</t>
  </si>
  <si>
    <t>NNPC Refund</t>
  </si>
  <si>
    <t>Subsidy Re-investment Programme</t>
  </si>
  <si>
    <t xml:space="preserve">Share of VAT </t>
  </si>
  <si>
    <t xml:space="preserve">Excess Crude </t>
  </si>
  <si>
    <t>PERSONAL TAXES</t>
  </si>
  <si>
    <t>Personal Income Taxes (Self Employed Persons)</t>
  </si>
  <si>
    <t>Withholding Tax</t>
  </si>
  <si>
    <t xml:space="preserve">Capital Gains Tax </t>
  </si>
  <si>
    <t>Consumption Tax</t>
  </si>
  <si>
    <t>LICENSES</t>
  </si>
  <si>
    <t>Motor Vehicle Licenses</t>
  </si>
  <si>
    <t xml:space="preserve">Driver's License </t>
  </si>
  <si>
    <t>Dealer's License</t>
  </si>
  <si>
    <t>Hackney Permit</t>
  </si>
  <si>
    <t>Change of Ownership</t>
  </si>
  <si>
    <t>Pools Agents Registration/Renewal</t>
  </si>
  <si>
    <t>Searching Fees</t>
  </si>
  <si>
    <t>Vehicle Registration</t>
  </si>
  <si>
    <t>Duplicate General Motor Receipt</t>
  </si>
  <si>
    <t>Name of Institution:   OFFICE OF THE AUDITOR GENERAL (STATE)</t>
  </si>
  <si>
    <t xml:space="preserve">RE-IMBURSEMENT GENERAL </t>
  </si>
  <si>
    <t>Audit Fees</t>
  </si>
  <si>
    <t>Name of Institution:   OFFICE OF THE AUDITOR GENERAL (LOCAL GOVERNMENT)</t>
  </si>
  <si>
    <t xml:space="preserve">Name of Ministry: MINISTRY OF ARTS, CULTURE AND TOURINSM </t>
  </si>
  <si>
    <t>Name of Ministry:       OFFICE OF THE AUDITOR GENERAL (LOCAL GOVERNMENT)</t>
  </si>
  <si>
    <t>Registration/Renewal Fees for Community Development Associations</t>
  </si>
  <si>
    <t xml:space="preserve">Fees from Centre for Community Development Education, Benin City </t>
  </si>
  <si>
    <t>Fees from Government Day Care Centres</t>
  </si>
  <si>
    <t>Name of Ministry:  MINISTRY OF INFORMATION AND ORIENTATION</t>
  </si>
  <si>
    <t>Name of Institution:   MINISTRY OF INFORMATION AND ORIENTATION</t>
  </si>
  <si>
    <t>Name of Institution:    EDO BROADCASTING SERVICE</t>
  </si>
  <si>
    <t>Fees/Charges</t>
  </si>
  <si>
    <t>Name of Institution:    BENDEL NEWSPAPERS COMPANY</t>
  </si>
  <si>
    <t>Earnings from Commercial Activities</t>
  </si>
  <si>
    <t>Name of Institution:    GOVERNMENT PRINTING PRESS</t>
  </si>
  <si>
    <t>Name of Ministry:  MINISTRY OF HEALTH</t>
  </si>
  <si>
    <t>LICENSE</t>
  </si>
  <si>
    <t>Patent Medicine License/Dev.levy</t>
  </si>
  <si>
    <t>Vector Licenses/Fumigation</t>
  </si>
  <si>
    <t>Examination/Enrolment Fees</t>
  </si>
  <si>
    <t>School Fees</t>
  </si>
  <si>
    <t>Private Health Institution Registration/Renewal Fees</t>
  </si>
  <si>
    <t>Food Vendor</t>
  </si>
  <si>
    <t>Yellow Card Fees</t>
  </si>
  <si>
    <t>Name of Institution:    HOSPITAL MANAGEMENT BOARD</t>
  </si>
  <si>
    <t>Registration Fees for NGOs and Day Care Centres</t>
  </si>
  <si>
    <t>Administrative Fees for Adoption and Women Development Markets</t>
  </si>
  <si>
    <t>Name of Ministry:  MINISTRY OF WOMEN AFFAIRS AND SOCIAL DEVELOPMENT</t>
  </si>
  <si>
    <t>Name of Institution:    JUDICIARY- HIGH COURT</t>
  </si>
  <si>
    <t>Courtfines</t>
  </si>
  <si>
    <t>Courtfees</t>
  </si>
  <si>
    <t>Name of Institution:    JUDICIARY- CUSTOMARY COURT</t>
  </si>
  <si>
    <t>FINES</t>
  </si>
  <si>
    <t>Name of Ministry:  MINISTRY OF ENERGY AND WATER RESOURCES</t>
  </si>
  <si>
    <t>Tender Fees</t>
  </si>
  <si>
    <t>Registration</t>
  </si>
  <si>
    <t>Renewal of Registration</t>
  </si>
  <si>
    <t>Table Water Levy</t>
  </si>
  <si>
    <t>Miscellaneous</t>
  </si>
  <si>
    <t>New Connection</t>
  </si>
  <si>
    <t>Water Charges</t>
  </si>
  <si>
    <t>Car Wash</t>
  </si>
  <si>
    <t>Revenue from boreholes</t>
  </si>
  <si>
    <t>Water Tanker Services</t>
  </si>
  <si>
    <t>Name of Institution:   RURAL ELECTRICITY BOARD</t>
  </si>
  <si>
    <t>Name of Ministry:  MINISTRY OF TRANSPORT</t>
  </si>
  <si>
    <t>Fire Precaution/Inspection Fees</t>
  </si>
  <si>
    <t>Earnings from Edo Transport Service</t>
  </si>
  <si>
    <t>Earnings from Edo Transport Courier Service</t>
  </si>
  <si>
    <t>Earnings from Passenger Welware Scheme (PWS)</t>
  </si>
  <si>
    <t>Road Transport Operation</t>
  </si>
  <si>
    <t>Private Park Owner's Colour Code</t>
  </si>
  <si>
    <t>VIO Road Sense CDS</t>
  </si>
  <si>
    <t>Name of Institution:   EDO CITY TRANSPORT SERVICE</t>
  </si>
  <si>
    <t>Earnings from Edo City Transport Service</t>
  </si>
  <si>
    <t>Name of Ministry: MINISTRY OF LANDS AND SURVEYS</t>
  </si>
  <si>
    <t>Deeds (Lands, Instruments Registration Law) Registration fees</t>
  </si>
  <si>
    <t>Surveys</t>
  </si>
  <si>
    <t>Certificate of Occupancy (Land Use Decree 1979: Application fees)</t>
  </si>
  <si>
    <t>Administration Charges</t>
  </si>
  <si>
    <t>Sales of Maps and Prints</t>
  </si>
  <si>
    <t>RENT ON LAND &amp; OTHERS - GENERAL</t>
  </si>
  <si>
    <t>Rent on Government property/State Lands</t>
  </si>
  <si>
    <t>Premium on Land</t>
  </si>
  <si>
    <t>Sales of Vehicle Number Plates</t>
  </si>
  <si>
    <t>Sales of Certificate of Ownership</t>
  </si>
  <si>
    <t>Name of Ministry: MINISTRY OF WORKS</t>
  </si>
  <si>
    <t>Staff Training School</t>
  </si>
  <si>
    <t>Sales from Wood Workshop</t>
  </si>
  <si>
    <t>Sales of forms</t>
  </si>
  <si>
    <t>Name of Ministry: MINISTRY OF BASIC EDUCATION</t>
  </si>
  <si>
    <t>Primary School Leaving Certificate/Entrance in JSS</t>
  </si>
  <si>
    <t>Junior Secondary School Certificate Examination (JSS) Fees.</t>
  </si>
  <si>
    <t>Name of Ministry: MINISTRY OF SECONDARY, TECHNICAL &amp; TERTIARY  EDUCATION</t>
  </si>
  <si>
    <t>Compulsory Examination for Officers in Admin. Class and GEC.</t>
  </si>
  <si>
    <t>Private Educaional Institutions: Application, Registration/Renewal Fees.</t>
  </si>
  <si>
    <t>Book Review Fees.</t>
  </si>
  <si>
    <t>Use of Public School Facility</t>
  </si>
  <si>
    <t>Name of Ministry: MINISTRY OF ENVIRONMENT</t>
  </si>
  <si>
    <t>Environmental Impact Assessment (EIA) Charges on Building Plans.</t>
  </si>
  <si>
    <t>Name of Institution:  EDO STATE WASTE MANAGEMENT BOARD</t>
  </si>
  <si>
    <t>Permits/Penalty for incinerators/Permits General.</t>
  </si>
  <si>
    <t>Waste Collection Fees/Truck Fees</t>
  </si>
  <si>
    <t>Fees from Waste Collection Dump Site.</t>
  </si>
  <si>
    <t>Charges for Miscellaneous Environmental Abuses</t>
  </si>
  <si>
    <t>Environmental Mobile Court/Abuse.</t>
  </si>
  <si>
    <t>Sales of Waste bags/baskets.</t>
  </si>
  <si>
    <t>Name of Institution:  FORESTRY MANAGEMENT &amp; UTILISATION</t>
  </si>
  <si>
    <t>Games &amp; Sawmillers License</t>
  </si>
  <si>
    <t>Special Development Levy</t>
  </si>
  <si>
    <t>Forestry Trust Fund</t>
  </si>
  <si>
    <t>Forestry Fines</t>
  </si>
  <si>
    <t>Forestry Produce Exploited Trees</t>
  </si>
  <si>
    <t xml:space="preserve">Forestry General </t>
  </si>
  <si>
    <t>School Fees from Staff Training Centre</t>
  </si>
  <si>
    <t>Limited Competitive exams for entry into Sub-Clerical Grade</t>
  </si>
  <si>
    <t>Confirmation/Promotion Test for Clerical/Stores Cadre</t>
  </si>
  <si>
    <t>Edo State Secretarial Examination</t>
  </si>
  <si>
    <t>Contract Agreement Documentation fees</t>
  </si>
  <si>
    <t>J.P. Certificate fees</t>
  </si>
  <si>
    <t>Solid Minerals within and through Edo State</t>
  </si>
  <si>
    <t>Name of Ministry: MINISTRY OF HOUSING &amp; URBAN DEVELOPMENT</t>
  </si>
  <si>
    <t>Town Planning/Assessment Fees</t>
  </si>
  <si>
    <t>Name of Institution:  EDO DEVELOPMENT &amp; PLANNING AUTHORITY</t>
  </si>
  <si>
    <t>Name of Institution:  DIRECTORATE OF INFORMATION AND COMMUNICATION TECHNOLOGY</t>
  </si>
  <si>
    <t>Cisco Training Tuition Fees</t>
  </si>
  <si>
    <t>Loss of Edo State Official Identity Card</t>
  </si>
  <si>
    <t>Attestation for Certificate of Origin</t>
  </si>
  <si>
    <t>Name of Ministry: MINISTRY OF FINANCE</t>
  </si>
  <si>
    <t>INVESTMENT INCOME</t>
  </si>
  <si>
    <t>Dividend Received</t>
  </si>
  <si>
    <t>UAC of Nigeria PLC</t>
  </si>
  <si>
    <t>AG Leventis and Company PLC</t>
  </si>
  <si>
    <t>Royal Exchange Assurance (Nig) PLC</t>
  </si>
  <si>
    <t>K Chellarams Nig. PLC</t>
  </si>
  <si>
    <t>Guiness Nig. PLC</t>
  </si>
  <si>
    <t>American International Insurance Company  PLC</t>
  </si>
  <si>
    <t>Unity Bank</t>
  </si>
  <si>
    <t>Oando Nig PLC</t>
  </si>
  <si>
    <t>D.N. Meyer PLC</t>
  </si>
  <si>
    <t>Dunlop (Nig) Industry PLC</t>
  </si>
  <si>
    <t xml:space="preserve">Cudbury (Nig) PLC </t>
  </si>
  <si>
    <t>Mobil Oil (Nig) PLC</t>
  </si>
  <si>
    <t xml:space="preserve">C.I. Leasing </t>
  </si>
  <si>
    <t>Cornest</t>
  </si>
  <si>
    <t>Equity Assurance</t>
  </si>
  <si>
    <t>First City Monument Bank</t>
  </si>
  <si>
    <t>Fidelity Bank</t>
  </si>
  <si>
    <t>Dance Troupe</t>
  </si>
  <si>
    <t>Institution's Code:  011102100200</t>
  </si>
  <si>
    <t>Institution's Code:  012300100100</t>
  </si>
  <si>
    <t>Institution's Code:   012300300100</t>
  </si>
  <si>
    <t>Institution's Code:   012301300100</t>
  </si>
  <si>
    <t>Institution's Code:   012305500100</t>
  </si>
  <si>
    <t>Public Address Equipment fees/Cinema</t>
  </si>
  <si>
    <t>Institution's Code:   012500500100</t>
  </si>
  <si>
    <t>Institution's Code:   014000100100</t>
  </si>
  <si>
    <t>Institution's Code:   014000200100</t>
  </si>
  <si>
    <t>Institution's Code:   014800100100</t>
  </si>
  <si>
    <t>Name of Ministry:   STATE INDEPENDENT ELECTORAL COMMISSION</t>
  </si>
  <si>
    <t>Institution's Code:   021500100100</t>
  </si>
  <si>
    <t xml:space="preserve">Produce Inspection/Control Posts Fees/Grading and Access fees. </t>
  </si>
  <si>
    <t>Institution's Code:   022000100100</t>
  </si>
  <si>
    <t>Rubber Estates of Nigeria PLC</t>
  </si>
  <si>
    <t>Nigerian Breweries PLC</t>
  </si>
  <si>
    <t xml:space="preserve">R.T. Briscoe (Nig) Ltd </t>
  </si>
  <si>
    <t>Okomu Oil Palm Company PLC</t>
  </si>
  <si>
    <t>Paterson Zochonis Industries PLC</t>
  </si>
  <si>
    <t>Beta Glass PLC</t>
  </si>
  <si>
    <t>Wema Bank PLC</t>
  </si>
  <si>
    <t>Eterna oil</t>
  </si>
  <si>
    <t>GOVERNMENT SHARE OF FAAC (Statory Revenue)</t>
  </si>
  <si>
    <t>Personal Taxes (PAYE)</t>
  </si>
  <si>
    <t>Registration of Business Premises</t>
  </si>
  <si>
    <t>Institution's Code:   022905300100</t>
  </si>
  <si>
    <t>Institution's Code:   022800700100</t>
  </si>
  <si>
    <t>Institution's Code:   023100100100</t>
  </si>
  <si>
    <t>Institution's Code:   023100300100</t>
  </si>
  <si>
    <t>Institution's Code:   023305200100</t>
  </si>
  <si>
    <t>Institution's Code:   023400100100</t>
  </si>
  <si>
    <t>Institution's Code:   023600100100</t>
  </si>
  <si>
    <t>Institution's Code:   023600400100</t>
  </si>
  <si>
    <t>Institution's Code:   025300100100</t>
  </si>
  <si>
    <t>Name of Institution:    URBAN WATER BOARD</t>
  </si>
  <si>
    <t>Institution's Code:   025305300100</t>
  </si>
  <si>
    <t>Institution's Code:   032600100100</t>
  </si>
  <si>
    <t>Institution's Code:   051400100100</t>
  </si>
  <si>
    <t>Earnings from Iwogban Stores</t>
  </si>
  <si>
    <t>Institution's Code:   051700100100</t>
  </si>
  <si>
    <t>Institution's Code:   052100100100</t>
  </si>
  <si>
    <t>Sales of Bids</t>
  </si>
  <si>
    <t>Institution's Code:   052110200100</t>
  </si>
  <si>
    <t>Institution's Code:   053500100100</t>
  </si>
  <si>
    <t>Reclamation/Restoration of Burroed Pits, Quaries and other Solid Minerals Location.</t>
  </si>
  <si>
    <t xml:space="preserve">Institution's Code:   </t>
  </si>
  <si>
    <t>Name of Ministry: CONSOLIDATED REVENUE FUND CHARGES</t>
  </si>
  <si>
    <t>Name of Institution: CONSOLIDATED REVENUE FUND CHARGES</t>
  </si>
  <si>
    <t>SALARIES AND WAGES</t>
  </si>
  <si>
    <t>Consolidated Revenue Fund Charges- Salaries</t>
  </si>
  <si>
    <t>Civil Service Commission</t>
  </si>
  <si>
    <t>Auditor General (State)</t>
  </si>
  <si>
    <t>Auditor General (Local Government)</t>
  </si>
  <si>
    <t>Judicial Service Commission</t>
  </si>
  <si>
    <t>Local Government Service Commission</t>
  </si>
  <si>
    <t>State Independent Electoral Commission</t>
  </si>
  <si>
    <t>House of Assembly Service Commission</t>
  </si>
  <si>
    <t>SOCIAL CONTRIBUTIONS</t>
  </si>
  <si>
    <t>Contributory Pension (Employers Contribution)</t>
  </si>
  <si>
    <t>Social Benefits</t>
  </si>
  <si>
    <t>Gratuity</t>
  </si>
  <si>
    <t>Pension</t>
  </si>
  <si>
    <t>3months in Lieu of Notice</t>
  </si>
  <si>
    <t>Public Debt Charges</t>
  </si>
  <si>
    <t>Service of Bonds</t>
  </si>
  <si>
    <t xml:space="preserve">Guaranteed Loans </t>
  </si>
  <si>
    <t>Others: Contractual Obligations</t>
  </si>
  <si>
    <t>Banks Charges (Local)</t>
  </si>
  <si>
    <t>DETAILS OF EXPENDITURE</t>
  </si>
  <si>
    <t>Name of Ministry: MINISTRY OF BUDGET, PLANNING AND ECONOMIC DEVELOPMENT</t>
  </si>
  <si>
    <t>World Bank Assisted SEEFOR Project</t>
  </si>
  <si>
    <t>Name of Ministry: MINISTRY OF AGRICULTURE AND NATURAL RESOURCES</t>
  </si>
  <si>
    <t>Name of Institution:  MINISTRY OF AGRICULTURE AND NATURAL RESOURCES</t>
  </si>
  <si>
    <t>World Bank (IDA) National Fadama Development Project (NFDP/111</t>
  </si>
  <si>
    <t>DETAILS OF RECEIPTS</t>
  </si>
  <si>
    <t>DOMESTIC GRANTS</t>
  </si>
  <si>
    <t>FOREIGN GRANTS</t>
  </si>
  <si>
    <t>(iii)  Self Help (Community Pilot Programme)</t>
  </si>
  <si>
    <t>(i)    Students Loans/Busaries</t>
  </si>
  <si>
    <t>(i)  UNICEF</t>
  </si>
  <si>
    <t>(II)  Development of French Language Centre</t>
  </si>
  <si>
    <t>Revenue Head</t>
  </si>
  <si>
    <t>Revenue Description</t>
  </si>
  <si>
    <t>SHARE OF FEDERATION ACCOUNT ALLOCATION</t>
  </si>
  <si>
    <t>Share of Federation Account Allocation - Sub Total</t>
  </si>
  <si>
    <t>Personnal Income Tax - (PAYE)</t>
  </si>
  <si>
    <t>Licenses</t>
  </si>
  <si>
    <t>Fees</t>
  </si>
  <si>
    <t>Fines</t>
  </si>
  <si>
    <t>Sales</t>
  </si>
  <si>
    <t>Earnings</t>
  </si>
  <si>
    <t>Rent on Government Building</t>
  </si>
  <si>
    <t>Investment Income</t>
  </si>
  <si>
    <t xml:space="preserve">Interest </t>
  </si>
  <si>
    <t>Reimbursement</t>
  </si>
  <si>
    <t>Independent Revenue - Sub Total</t>
  </si>
  <si>
    <t>Domestic Loans</t>
  </si>
  <si>
    <t>International Loans</t>
  </si>
  <si>
    <t>Total Revenue</t>
  </si>
  <si>
    <t xml:space="preserve">MINISTRY </t>
  </si>
  <si>
    <t>MINISTRY OF AGRICULTURE AND NATURAL RESOURCES</t>
  </si>
  <si>
    <t xml:space="preserve">COLLEGE OF AGRICULTURE </t>
  </si>
  <si>
    <t>MINISTRY OF YOUTHS &amp; SPORTS</t>
  </si>
  <si>
    <t xml:space="preserve"> MINISTRY OF ARTS, CULTURE AND TOURINSM </t>
  </si>
  <si>
    <t xml:space="preserve"> EDO STATE ARTS COUNCIL</t>
  </si>
  <si>
    <t>MINISTRY OF COMMERCE AND INDUSTRY</t>
  </si>
  <si>
    <t>BOARD OF INTERNAL REVENUE</t>
  </si>
  <si>
    <t xml:space="preserve">GOVERNMENT SHARE OF FAAC </t>
  </si>
  <si>
    <t>OFFICE OF THE AUDITOR GENERAL (STATE)</t>
  </si>
  <si>
    <t>OFFICE OF THE AUDITOR GENERAL (LOCAL GOVERNMENT)</t>
  </si>
  <si>
    <t>MINISTRY OF INFORMATION AND ORIENTATION</t>
  </si>
  <si>
    <t>EDO BROADCASTING SERVICE</t>
  </si>
  <si>
    <t>BENDEL NEWSPAPERS COMPANY</t>
  </si>
  <si>
    <t xml:space="preserve"> GOVERNMENT PRINTING PRESS</t>
  </si>
  <si>
    <t>MINISTRY OF HEALTH</t>
  </si>
  <si>
    <t>HOSPITAL MANAGEMENT BOARD</t>
  </si>
  <si>
    <t xml:space="preserve">  MINISTRY OF WOMEN AFFAIRS AND SOCIAL DEVELOPMENT</t>
  </si>
  <si>
    <t>JUDICIARY- HIGH COURT</t>
  </si>
  <si>
    <t>JUDICIARY- CUSTOMARY COURT</t>
  </si>
  <si>
    <t>MINISTRY OF ENERGY AND WATER RESOURCES</t>
  </si>
  <si>
    <t xml:space="preserve"> URBAN WATER BOARD</t>
  </si>
  <si>
    <t xml:space="preserve"> RURAL ELECTRICITY BOARD</t>
  </si>
  <si>
    <t xml:space="preserve"> MINISTRY OF TRANSPORT</t>
  </si>
  <si>
    <t>EDO CITY TRANSPORT SERVICE</t>
  </si>
  <si>
    <t>MINISTRY OF LANDS AND SURVEYS</t>
  </si>
  <si>
    <t>MINISTRY OF WORKS</t>
  </si>
  <si>
    <t>MINISTRY OF BASIC EDUCATION</t>
  </si>
  <si>
    <t xml:space="preserve"> MINISTRY OF SECONDARY, TECHNICAL &amp; TERTIARY  EDUCATION</t>
  </si>
  <si>
    <t>MINISTRY OF ENVIRONMENT</t>
  </si>
  <si>
    <t>EDO STATE WASTE MANAGEMENT BOARD</t>
  </si>
  <si>
    <t>FORESTRY MANAGEMENT &amp; UTILISATION</t>
  </si>
  <si>
    <t>MINISTRY OF JUSTICE</t>
  </si>
  <si>
    <t>MINISTRY OF SPECIAL DUTIES, OIL &amp; GAS</t>
  </si>
  <si>
    <t>MINISTRY OF HOUSING &amp; URBAN DEVELOPMENT</t>
  </si>
  <si>
    <t>DIRECTORATE OF INFORMATION AND COMMUNICATION TECHNOLOGY</t>
  </si>
  <si>
    <t xml:space="preserve"> EDO STATE LIAISON OFFICE ABUJA </t>
  </si>
  <si>
    <t>EDO DEVELOPMENT &amp; PLANNING AUTHORITY</t>
  </si>
  <si>
    <t>MINISTRY OF FINANCE</t>
  </si>
  <si>
    <t>TOTAL</t>
  </si>
  <si>
    <t>INDEPENDENT REVENUE</t>
  </si>
  <si>
    <t>RENT ON GOVERNMENT BUILDINGS</t>
  </si>
  <si>
    <t>RENT ON LAND &amp; OTHERS- GENERAL</t>
  </si>
  <si>
    <t>DOMESTIC LOANS</t>
  </si>
  <si>
    <t>INTERNATIONAL LOANS</t>
  </si>
  <si>
    <t>MINISTRY OF BUDGET, PLANNING &amp; ECONOMIC DEVELOPMENT</t>
  </si>
  <si>
    <t>Institution's Code:   0220008001</t>
  </si>
  <si>
    <t>Details of Revenue</t>
  </si>
  <si>
    <t>Name of Ministry:  MINISTRY OF JUSTICE</t>
  </si>
  <si>
    <t>Institution's Code:   0326051001</t>
  </si>
  <si>
    <t>ACTUAL EXPENDITURE</t>
  </si>
  <si>
    <t>ACTUAL REVENUE</t>
  </si>
  <si>
    <t>APPROVED REVENUE</t>
  </si>
  <si>
    <t>Private Educ Institutions:Application, Registration/Renewal Fees.</t>
  </si>
  <si>
    <t>Book Review</t>
  </si>
  <si>
    <t>RENT ON LAND &amp;OTHERS - GENERAL</t>
  </si>
  <si>
    <t>Institutions Code</t>
  </si>
  <si>
    <t>Carrier permit</t>
  </si>
  <si>
    <t>Leaners Permit</t>
  </si>
  <si>
    <t>Road Traffic Examination Fees</t>
  </si>
  <si>
    <t>Sale Of Bids</t>
  </si>
  <si>
    <t>APPROVED REVENUE ESTIMATES</t>
  </si>
  <si>
    <t>Lotteries Tax</t>
  </si>
  <si>
    <t>Gaming Machine licensing fees,Lottery Application and Linensing Fees.</t>
  </si>
  <si>
    <t xml:space="preserve">Name of Ministry:   MINISTRY OF AGRICULTURE </t>
  </si>
  <si>
    <t>Sales of Agricultural Pro/ducts and Lease of Plantation/Farmlands.</t>
  </si>
  <si>
    <t>Bush clearing/Tractor Hire Service</t>
  </si>
  <si>
    <t>Veterinary clinic treatment</t>
  </si>
  <si>
    <t>Urhonigbe Rubber Estate.</t>
  </si>
  <si>
    <t>APPROVED REVENUE ESTIMATE</t>
  </si>
  <si>
    <t xml:space="preserve"> </t>
  </si>
  <si>
    <t>ACTUAL RECEIPTS</t>
  </si>
  <si>
    <t>APPROVED ESTIMATES</t>
  </si>
  <si>
    <t>0238001001</t>
  </si>
  <si>
    <t>(I)   International Fund for Agricultural Development (IFAD) for Community Based Natural Resources magt. Programme.</t>
  </si>
  <si>
    <t>A</t>
  </si>
  <si>
    <t>B</t>
  </si>
  <si>
    <t>C</t>
  </si>
  <si>
    <t xml:space="preserve">   College of Agriculture, Iguorhiakhi (ETF)</t>
  </si>
  <si>
    <t xml:space="preserve">   Fertiliser (35% Federal Government Support)</t>
  </si>
  <si>
    <t>Ecowas Fund for Artisanal Fisheries</t>
  </si>
  <si>
    <t>Root and Tuber Expantion Programme</t>
  </si>
  <si>
    <t>Special  Programme for Food Security  SPFS</t>
  </si>
  <si>
    <t>Rural Finance Institution Building  Programme (RUFIN)</t>
  </si>
  <si>
    <t>APPROVED RECEIPT</t>
  </si>
  <si>
    <t>ACTUAL RECEIPT</t>
  </si>
  <si>
    <t>GOVERNMENT SHARE OF FAAC (Statutory Revenue)</t>
  </si>
  <si>
    <t>INDEPENDENT REVENUE OF EDO STATE GOVERNMENT</t>
  </si>
  <si>
    <t>Edo State Government Share of Statutory Allocation</t>
  </si>
  <si>
    <t>Edo State Government Share of VAT</t>
  </si>
  <si>
    <t>Edo State Government Share of Excess Crude</t>
  </si>
  <si>
    <t>GOVERNMENT SHARE OF VAT.</t>
  </si>
  <si>
    <t>GOVERNMENT SHARE OF EXCESS CRUDE ACCOUNT</t>
  </si>
  <si>
    <t xml:space="preserve">ACTUAL REVENUE </t>
  </si>
  <si>
    <t>GOVERNMENT PRINTING PRESS</t>
  </si>
  <si>
    <t>MINISTRY OF WOMEN AFFAIRS AND SOCIAL DEVELOPMENT</t>
  </si>
  <si>
    <t>URBAN WATER BOARD</t>
  </si>
  <si>
    <t>RURAL ELECTRICITY BOARD</t>
  </si>
  <si>
    <t>MINISTRY OF TRANSPORT</t>
  </si>
  <si>
    <t>STATE INDEPENDENT ELECTORAL COMMISSION</t>
  </si>
  <si>
    <t>MINISTRY OF SECONDARY, TECHNICAL &amp; TERTIARY  EDUCATION</t>
  </si>
  <si>
    <t xml:space="preserve">EDO STATE LIAISON OFFICE ABUJA </t>
  </si>
  <si>
    <t>Rent on Land and Others - General</t>
  </si>
  <si>
    <t>ACTUAL REVENUE (=N=)</t>
  </si>
  <si>
    <t>a</t>
  </si>
  <si>
    <t>b</t>
  </si>
  <si>
    <t>c</t>
  </si>
  <si>
    <t>d</t>
  </si>
  <si>
    <t>e</t>
  </si>
  <si>
    <t>f</t>
  </si>
  <si>
    <t>g</t>
  </si>
  <si>
    <t>Special Regeneration Levy</t>
  </si>
  <si>
    <t>Environmental Consultants, Renewals &amp;Accreditation Fees.</t>
  </si>
  <si>
    <t>Tender fees</t>
  </si>
  <si>
    <t>Distribution of  N1b Excess Crude Receipt from NNPC</t>
  </si>
  <si>
    <t>PLAN PROCESSING FEES</t>
  </si>
  <si>
    <t>LAND USE CHARGE</t>
  </si>
  <si>
    <t>EARNINGS- GENERAL</t>
  </si>
  <si>
    <t>SALES FROM WOOD WORKSHOP</t>
  </si>
  <si>
    <t>Institution's Code:   0253001001</t>
  </si>
  <si>
    <t xml:space="preserve">IFAD Community Based Natural Resources Mgt. Programme </t>
  </si>
  <si>
    <t>Road Reinstatement/Right of Way.</t>
  </si>
  <si>
    <t>Sales of Obsolete Stores/Office Equipment</t>
  </si>
  <si>
    <t>Hiring of Mechanical Workshop &amp; Others</t>
  </si>
  <si>
    <t>Contractors Registration Fees/Renewal Fees</t>
  </si>
  <si>
    <t>Name of Ministry:   MINISTRY OF ARTS, CULTURE AND TOURISM</t>
  </si>
  <si>
    <t>Tourism</t>
  </si>
  <si>
    <t>CODE</t>
  </si>
  <si>
    <t>12020400</t>
  </si>
  <si>
    <t>Consent Fees</t>
  </si>
  <si>
    <t>Workers Village</t>
  </si>
  <si>
    <t>Rent on Federal Housing Estate Shops</t>
  </si>
  <si>
    <t>Plans Acceptance Fees</t>
  </si>
  <si>
    <t>Reg. of Contractors</t>
  </si>
  <si>
    <t>Rent of Fed. Housing Estate II</t>
  </si>
  <si>
    <t>Contract Tender Fees</t>
  </si>
  <si>
    <t>Deed of Release</t>
  </si>
  <si>
    <t>Sales of Interlocking Blocks</t>
  </si>
  <si>
    <t>Sales of Serviced Plot</t>
  </si>
  <si>
    <t>Loan Repayment on Iguosa H/Estate</t>
  </si>
  <si>
    <t>Application Fees for Plots/Houses</t>
  </si>
  <si>
    <t>Rent/Ugbowo Shopping Complex</t>
  </si>
  <si>
    <t>Estate/Legal Fees/Title Maintainance &amp;Betterment</t>
  </si>
  <si>
    <t>Rent lease EDPA Property</t>
  </si>
  <si>
    <t>Ground Rent</t>
  </si>
  <si>
    <t>Buffer Zone (Temporary Operation Licence)</t>
  </si>
  <si>
    <t>Hiring of Plant/Machinary</t>
  </si>
  <si>
    <t>Andrew Wilson Housing Estate</t>
  </si>
  <si>
    <t>C 130 Aircrash Estate</t>
  </si>
  <si>
    <t>h</t>
  </si>
  <si>
    <t>High Court Judges</t>
  </si>
  <si>
    <t>External Loan Repayment</t>
  </si>
  <si>
    <t>Internal Loan Repayment</t>
  </si>
  <si>
    <t>Servicing of Internal Loans</t>
  </si>
  <si>
    <t>Servicing of External Loans</t>
  </si>
  <si>
    <t>APPROVED CAPITAL RECEIPTS</t>
  </si>
  <si>
    <t>ACTUAL CAPITAL RECEIPTS</t>
  </si>
  <si>
    <t>APPROVED CAPITAL ESTIMATES</t>
  </si>
  <si>
    <t xml:space="preserve">  UBE Primary School Expansion Programme</t>
  </si>
  <si>
    <t xml:space="preserve"> ETF Grant for Special Education  </t>
  </si>
  <si>
    <t xml:space="preserve"> ETF Grant for Technical Education</t>
  </si>
  <si>
    <t xml:space="preserve">  ETF Grant for Secondary Education </t>
  </si>
  <si>
    <t xml:space="preserve">  ETF Grant for Post Secondary A.A.U.</t>
  </si>
  <si>
    <t xml:space="preserve"> ETF Grant for College of Education, Ekiadolor</t>
  </si>
  <si>
    <t xml:space="preserve"> Development in Educationally Disadvantaged Areas</t>
  </si>
  <si>
    <t xml:space="preserve">  Adult Education (Agency for Adult and Non-formal Education)</t>
  </si>
  <si>
    <t xml:space="preserve">  Education Tax Fund Year 2010 intervention </t>
  </si>
  <si>
    <t xml:space="preserve">  Special Schools (Physically Challenged) </t>
  </si>
  <si>
    <t>i</t>
  </si>
  <si>
    <t>j</t>
  </si>
  <si>
    <t>k</t>
  </si>
  <si>
    <t>l</t>
  </si>
  <si>
    <t>ETF Grant for Edo State Institute of  Technology &amp; Mgt, Usen</t>
  </si>
  <si>
    <t>0517001001</t>
  </si>
  <si>
    <t>0215001001</t>
  </si>
  <si>
    <t xml:space="preserve">Institution's Code:0215001001   </t>
  </si>
  <si>
    <t>World Bank (IDA) Budget Support</t>
  </si>
  <si>
    <t>AID &amp; GRANTS</t>
  </si>
  <si>
    <t>Domestic  Grants</t>
  </si>
  <si>
    <t>Foreign Grants</t>
  </si>
  <si>
    <t>EDO STATE  GOVERNMENT</t>
  </si>
  <si>
    <t>INTERNATIONAL LOANS/BORROWING FROM FINANCIAL INSTITUTIONS</t>
  </si>
  <si>
    <t>FOREIGN GRANT</t>
  </si>
  <si>
    <t>DOMESTIC GRANT</t>
  </si>
  <si>
    <t>GOVT SHARE VAT</t>
  </si>
  <si>
    <t>GOVT SHARE EXCESS CRUDE</t>
  </si>
  <si>
    <t>G0VT SHARE EXCESS CRUDE</t>
  </si>
  <si>
    <t>Ministry Code</t>
  </si>
  <si>
    <t>Name of Institution: STATE UNIVERSAL BASIC EDUCATION BOARD</t>
  </si>
  <si>
    <t>Institutions Code:</t>
  </si>
  <si>
    <t>Code</t>
  </si>
  <si>
    <t>0517065001</t>
  </si>
  <si>
    <t>0517003001</t>
  </si>
  <si>
    <t>Universal Basic Education : Matching Grant</t>
  </si>
  <si>
    <t>Special Education</t>
  </si>
  <si>
    <t>Name of Ministry:   MINISTRY OF COMMERCE AND INDUSTRY</t>
  </si>
  <si>
    <t>Name of Ministry:   MINISTRY OF FINANCE</t>
  </si>
  <si>
    <t>TOTAL  =</t>
  </si>
  <si>
    <t>022200100100</t>
  </si>
  <si>
    <t>Institution's Code:   022200100100</t>
  </si>
  <si>
    <t>0220001001</t>
  </si>
  <si>
    <t xml:space="preserve">Name of Ministry:   OFFICE OF THE AUDITOR GENERAL </t>
  </si>
  <si>
    <t>01400100100</t>
  </si>
  <si>
    <t>012300100100</t>
  </si>
  <si>
    <t>Name of Ministry:   MINISTRY OF INFORMATION AND ORIENTATION</t>
  </si>
  <si>
    <t>052100100100</t>
  </si>
  <si>
    <t>Name of Institution:    MINISTRY OF HEALTH (HEADQUARTERS)</t>
  </si>
  <si>
    <t>051400100100</t>
  </si>
  <si>
    <t>Name of Institution:    MINISTRY OF WOMEN AFFAIRS AND SOCIAL DEVELOPMENT (HEADQUARTERS)</t>
  </si>
  <si>
    <t>0326001001</t>
  </si>
  <si>
    <t>023100100100</t>
  </si>
  <si>
    <t>Name of Institution:    MINISTRY OF ENERGY AND WATER RESOURCES (HEADQUARTERS)</t>
  </si>
  <si>
    <t>Name of Ministry:    MINISTRY OF ENERGY AND WATER RESOURCES</t>
  </si>
  <si>
    <t>Name of Institution:   MINISTRY OF TRANSPORT (HEADQUARTERS)</t>
  </si>
  <si>
    <t>022900100100</t>
  </si>
  <si>
    <t>Name of Institution:   MINISTRY OF LANDS AND SURVEYS  (HEADQUARTERS)</t>
  </si>
  <si>
    <t>Name of Institution:   MINISTRY OF WORKS   (HEADQUARTERS)</t>
  </si>
  <si>
    <t>014800100100</t>
  </si>
  <si>
    <t>Name of Institution:  STATE INDEPENDENT ELECTORAL COMMISSION (HEADQUARTERS)</t>
  </si>
  <si>
    <t>Name of Institution:  MINISTRY OF BASIC EDUCATION  (HEADQUARTERS)</t>
  </si>
  <si>
    <t>051700100100</t>
  </si>
  <si>
    <t>053500100100</t>
  </si>
  <si>
    <t>Name of Institution:  MINISTRY OF ENVIRONMENT (HEADQUARTERS)</t>
  </si>
  <si>
    <t>Name of Ministry:      MINISTRY OF JUSTICE</t>
  </si>
  <si>
    <t>Name of Institution:  MINISTRY OF JUSTICE  (HEADQUARTERS)</t>
  </si>
  <si>
    <t>Name of Ministry:   NATURAL AND MINERAL RESOURCES</t>
  </si>
  <si>
    <t>023305100100</t>
  </si>
  <si>
    <t>025300100100</t>
  </si>
  <si>
    <t>Name of Institution:  MINISTRY OF HOUSING &amp; URBAN DEVELOPMENT  (HEADQUARTERS)</t>
  </si>
  <si>
    <t>Name of Ministry:   MINISTRY OF HOUSING AND URBAN DEVELOPMENT</t>
  </si>
  <si>
    <t>022800100100</t>
  </si>
  <si>
    <t>Name of Ministry:  GOVERNOR'S OFFICE</t>
  </si>
  <si>
    <t>011100100100</t>
  </si>
  <si>
    <t>022000100100</t>
  </si>
  <si>
    <t>Name of Institution: MINISTRY OF FINANCE  (HEADQUARTERS)</t>
  </si>
  <si>
    <t>023800100100</t>
  </si>
  <si>
    <t>Institution's Code:     023800100100</t>
  </si>
  <si>
    <t>Name of Institution:  MINISTRY OF BUDGET, PLANNING AND ECONOMIC DEVELOPMENT  (HEADQUARTERS)</t>
  </si>
  <si>
    <t>Name of Institution:  MINISTRY OF AGRICULTURE AND NATURAL RESOURCES  (HEADQUARTERS)</t>
  </si>
  <si>
    <t>Name of Ministry:   MINISTRY OF SECONDARY, TECHNICAL AND TERTIARY EDUCATION</t>
  </si>
  <si>
    <t>Name of Institution:  MINISTRY OF SECONDARY, TECHNICAL AND TERTIARY EDUCATION (HEADQUARTERS)</t>
  </si>
  <si>
    <t>Institutions Code:     0517001001</t>
  </si>
  <si>
    <t>Institutions Code: 0238001001</t>
  </si>
  <si>
    <t xml:space="preserve">Pools Betting &amp; Casino Licenses/Gaming </t>
  </si>
  <si>
    <t>Pools Betting Tax</t>
  </si>
  <si>
    <t>023400100100</t>
  </si>
  <si>
    <t>021500100100</t>
  </si>
  <si>
    <t>Name of Ministry: MINISTRY OF HOUSING AND URBAN DEVELOPMENT</t>
  </si>
  <si>
    <t>Name of Institution : EDO DEVELOPMENT AND PROPERTY AUTHORITY</t>
  </si>
  <si>
    <t>Institutions Code :</t>
  </si>
  <si>
    <t>DETAILS OF RECEIPT</t>
  </si>
  <si>
    <t>SALES- GENERAL</t>
  </si>
  <si>
    <t>SALES OF GOVERNMENT BUILDING</t>
  </si>
  <si>
    <t>Sales of Government Properties</t>
  </si>
  <si>
    <t>CAPITAL RECEIPT</t>
  </si>
  <si>
    <t>INSPECTION FEES</t>
  </si>
  <si>
    <t>PROCEEDS FROM SALE OF FARM PRODUCE</t>
  </si>
  <si>
    <t xml:space="preserve"> b</t>
  </si>
  <si>
    <t>REGISTRATION OF VOLUNTARY ORGANISATION</t>
  </si>
  <si>
    <t>EARNINGS FROM COMMERCIAL ACTIVITIES</t>
  </si>
  <si>
    <t>SCHOOL/TUITION/EXAMINATION FEES</t>
  </si>
  <si>
    <t>DEEDS REGISTRATION FEES</t>
  </si>
  <si>
    <t>DEEDS  REGISTRATION  FEES</t>
  </si>
  <si>
    <t xml:space="preserve">Haulage Fees/Road Tax from Vehicles transporting </t>
  </si>
  <si>
    <t>SURVEY/PLANNING/BUILDING FEES</t>
  </si>
  <si>
    <t>RENT ON GOVT BUILDINGS</t>
  </si>
  <si>
    <t>RENT ON GOVT. BUILDINGS-GENERAL</t>
  </si>
  <si>
    <t>RENT ON GOVT LAND</t>
  </si>
  <si>
    <t>RENT ON LAND&amp; OTHERS-GENERAL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</si>
  <si>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</si>
  <si>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</si>
  <si>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</si>
  <si>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</si>
  <si>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</si>
  <si>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</si>
  <si>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</si>
  <si>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</si>
  <si>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</si>
  <si>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</si>
  <si>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</si>
  <si>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</si>
  <si>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</si>
  <si>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</si>
  <si>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</si>
  <si>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</si>
  <si>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</si>
  <si>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</si>
  <si>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XXIV</t>
  </si>
  <si>
    <t>XXV</t>
  </si>
  <si>
    <t>XXVI</t>
  </si>
  <si>
    <t>XXVII</t>
  </si>
  <si>
    <t>XXVIII</t>
  </si>
  <si>
    <t>XIX</t>
  </si>
  <si>
    <t>XX</t>
  </si>
  <si>
    <t>XXI</t>
  </si>
  <si>
    <t>XXII</t>
  </si>
  <si>
    <t>XXIII</t>
  </si>
  <si>
    <t>XXIX</t>
  </si>
  <si>
    <t>Name of Ministry:MINISTRY OF ESTABLISHMENT AND SPECIAL DUTIES</t>
  </si>
  <si>
    <t>012500500100</t>
  </si>
  <si>
    <t>Name of Institution:  MINISTRY OF ESTABLISHMENT AND SPECIAL DUTIES</t>
  </si>
  <si>
    <t xml:space="preserve">MINISTRY OF BUDGET, </t>
  </si>
  <si>
    <t>SALES-GENERAL</t>
  </si>
  <si>
    <t>Tax Audit</t>
  </si>
  <si>
    <t>EARNINGS FROM COMMERCIIAL ACTIVITIES</t>
  </si>
  <si>
    <t>School/Tuition fees</t>
  </si>
  <si>
    <t>EARNINGS-GENERAL</t>
  </si>
  <si>
    <t>EARNINGS FROM TOURISM/CULTURE/ARTS CENTRES</t>
  </si>
  <si>
    <t>LICENSE-GENERAL</t>
  </si>
  <si>
    <t>FEES-GENERAL</t>
  </si>
  <si>
    <t>(a)</t>
  </si>
  <si>
    <t>(b)</t>
  </si>
  <si>
    <t>(C.)</t>
  </si>
  <si>
    <t>EARNINGS FROM TOURISM/CULTURE/ARTS CENTRE</t>
  </si>
  <si>
    <t>INTEREST EARNED-GENERAL</t>
  </si>
  <si>
    <t>RE-IMBURSEMENT GENERAL-GENERAL</t>
  </si>
  <si>
    <t>LICENSES-GENERAL</t>
  </si>
  <si>
    <t>FINES-GENERAL</t>
  </si>
  <si>
    <t>Institution's Code:   053501600100</t>
  </si>
  <si>
    <t>Institution's Code:   053500100500</t>
  </si>
  <si>
    <t>FISHING PERMIT</t>
  </si>
  <si>
    <t>EARNINGS FROM HIRE OF PLANTS &amp; EQUIPMENT</t>
  </si>
  <si>
    <t>Ministry Code:   021500100100</t>
  </si>
  <si>
    <t>Institution's Code:   21502100100</t>
  </si>
  <si>
    <t>023600100100</t>
  </si>
  <si>
    <t>Name of Institution:   MINISTRY OF ARTS, CULTURE AND TOURINSM -HEADQUARTERS</t>
  </si>
  <si>
    <t>BUSINESS/TRADE OPERATING FEES</t>
  </si>
  <si>
    <t xml:space="preserve"> CONTRACTOR REGISTRATION FEES</t>
  </si>
  <si>
    <t xml:space="preserve"> Contractor Registration Fees</t>
  </si>
  <si>
    <t>Institution's Code:   022900100100</t>
  </si>
  <si>
    <t>APPLICATION FEES</t>
  </si>
  <si>
    <t>Rent on Government property</t>
  </si>
  <si>
    <t>Rent and Premiun on the Allocation of Land</t>
  </si>
  <si>
    <t>Earnings From Hire of Plants &amp; Equipments</t>
  </si>
  <si>
    <t xml:space="preserve"> Contractor Registration fees</t>
  </si>
  <si>
    <t>Rent on Govt. Property</t>
  </si>
  <si>
    <t>Rent on Govt Property</t>
  </si>
  <si>
    <t>Name of Institution: EDO STATE LIAISON OFFICE, LAGOS</t>
  </si>
  <si>
    <t>LIAISON OFFICE, LAGOS.</t>
  </si>
  <si>
    <t>Traditional Medicine Board-Licence</t>
  </si>
  <si>
    <t>Sales of Journal &amp; Publication</t>
  </si>
  <si>
    <t>Sale of High Court Civil Procedure Rules</t>
  </si>
  <si>
    <t>Town Planning Violations</t>
  </si>
  <si>
    <t>Samuel Ogbemudia Stadium-Use of Facilities</t>
  </si>
  <si>
    <t>Registration of Tricycles</t>
  </si>
  <si>
    <t>Name of Institution: EDO STATE LIAISON OFFICE, ABUJA</t>
  </si>
  <si>
    <t>LIASON OFFICE LAGOS</t>
  </si>
  <si>
    <t xml:space="preserve">Mortgage Loan EDPA Property </t>
  </si>
  <si>
    <t>LEASE RENTALS</t>
  </si>
  <si>
    <t>MINISTRY OF ESTABLISHMENT AND SPECIAL DUTIES</t>
  </si>
  <si>
    <t>Election Petition Tribunal (Filing of papers)</t>
  </si>
  <si>
    <t>Edo House Lagos</t>
  </si>
  <si>
    <t>Edo House Abuja</t>
  </si>
  <si>
    <t>Edo State Library Complex, Benin City</t>
  </si>
  <si>
    <t>Edo State Warehouse, Isolo Lagos</t>
  </si>
  <si>
    <t>Iyekogba Housing Estate, Benin City</t>
  </si>
  <si>
    <t>Rent from Judges Quarters, Benin City</t>
  </si>
  <si>
    <t>Rent from School Staff Quarters</t>
  </si>
  <si>
    <t>APPROVED  REVENUE ESTIMATES</t>
  </si>
  <si>
    <t>ESTIMATES 2016</t>
  </si>
  <si>
    <t>2016 EDO STATE BUDGET:   RECURRENT REVENUE</t>
  </si>
  <si>
    <t>SALES -GENERAL</t>
  </si>
  <si>
    <t>Proceeds from Sale of Government Vehicles</t>
  </si>
  <si>
    <t>Institution's Code:   026000100100</t>
  </si>
  <si>
    <t>026000100100</t>
  </si>
  <si>
    <t>Rent on Government Land</t>
  </si>
  <si>
    <t>Temporary Occupancy Licence</t>
  </si>
  <si>
    <t>Name of Institution:  MINISTRY OF SOLID MINERALS, OIL &amp; GAS</t>
  </si>
  <si>
    <t>BUSINESS /TRADE OPERATING FEES</t>
  </si>
  <si>
    <t>Mining, Milling and Quarry Fees</t>
  </si>
  <si>
    <t>MINISTRY OF SOLID MINERALS, OIL &amp; GAS</t>
  </si>
  <si>
    <t xml:space="preserve">APPROVED  REVENUE </t>
  </si>
  <si>
    <t>032600100100</t>
  </si>
  <si>
    <t>Institution's Code:   032605200100</t>
  </si>
  <si>
    <t>051300100100</t>
  </si>
  <si>
    <t>Institution's Code:   051300100100</t>
  </si>
  <si>
    <t>EDO STATE INDEPENDENT ELECTORAL COMM.</t>
  </si>
  <si>
    <t>Platinum(TRANSCORP NIG)</t>
  </si>
  <si>
    <t>2014</t>
  </si>
  <si>
    <t>Bill Board Advertisement Fees</t>
  </si>
  <si>
    <t>Outdoor Advertisement</t>
  </si>
  <si>
    <t>Gaseous Emission/Environmental Levy/Pollution Management Levy.</t>
  </si>
  <si>
    <t>Log Control Fees</t>
  </si>
  <si>
    <t>Lease Rental</t>
  </si>
  <si>
    <t xml:space="preserve">Charges on Cocoa Farmers </t>
  </si>
  <si>
    <t>m</t>
  </si>
  <si>
    <t>n</t>
  </si>
  <si>
    <t>Name of Institution:  AMBROSE ALLI UNIVERSITY, EKPOMA</t>
  </si>
  <si>
    <t>School fees</t>
  </si>
  <si>
    <t>Name of Institution: COLLEGE OF EDUCUCATION, EKIADOLOR</t>
  </si>
  <si>
    <t>Name of Institution:  INSTITUTE OF TECHNOLOGY AND MANAGEMENT, USEN</t>
  </si>
  <si>
    <t>Name of Institution:  COLLEGE OF EDUCATION, IGUEBEN</t>
  </si>
  <si>
    <t>Name of Institution: INSTITUTE OF CONTINUING EDUCATION, BENIN CITY</t>
  </si>
  <si>
    <t>International Loans (credits) Borrowings Receipt</t>
  </si>
  <si>
    <t>World Bank (IDA) NEWMAP Project in Edo State</t>
  </si>
  <si>
    <t>Name of Ministry: MINISTRY OF ENVIRONMENT AND PUBLIC UTILITIES</t>
  </si>
  <si>
    <t>Name of Institution: MINISTRY OF ENVIRONMENT AND PUBLIC UTILITIES  (HEADQUARTERS)</t>
  </si>
  <si>
    <t>Sales of Vehicle registration Hand Book</t>
  </si>
  <si>
    <t>Sales of Drivers' Licence</t>
  </si>
  <si>
    <t xml:space="preserve"> APPROVED CAPITAL RECEIPTS</t>
  </si>
  <si>
    <t>(ii)   Grants from individuals/organisations</t>
  </si>
  <si>
    <t>(i)  CGS/SDG Grants</t>
  </si>
  <si>
    <t>Distribution of Non-Oil Excess Revenue</t>
  </si>
  <si>
    <t>Special Development Loan</t>
  </si>
  <si>
    <t>SCHOOL TUITION/REGISTRATION/EXAMININATION FEES.</t>
  </si>
  <si>
    <t>ATION FEES-UNDERGRADUATE</t>
  </si>
  <si>
    <t>SPORTS/RECREATIONAL FACILITIES FEES</t>
  </si>
  <si>
    <t>Development Levy 3%</t>
  </si>
  <si>
    <t>HOSPITAL SERVICE CHARGES</t>
  </si>
  <si>
    <t>Hospital  Service Charges</t>
  </si>
  <si>
    <t>COURT FEES</t>
  </si>
  <si>
    <t>BUSINESS/TRADE OPERATING LEVY</t>
  </si>
  <si>
    <t>FINES/PENALTY</t>
  </si>
  <si>
    <t>SCHOOLTUITION/REGISTRATION/EXAMINATION FEES</t>
  </si>
  <si>
    <t>Name of Ministry: MINISTRY OF  EDUCATION</t>
  </si>
  <si>
    <t>Name of Institution:  MINISTRY OF  EDUCATION  (HEADQUARTERS)</t>
  </si>
  <si>
    <t>FINES/PENALTIES</t>
  </si>
  <si>
    <t>TIMBER AND FOREST FEES</t>
  </si>
  <si>
    <t>REGISTRATION OF VOLUNTRY ASSOCIATION</t>
  </si>
  <si>
    <t>INDIGINESHIP REGISTRATION FEES</t>
  </si>
  <si>
    <t>INDIGENSHIP REGISTRATION FEES</t>
  </si>
  <si>
    <t>SCHOOL/TUITION/EXAMINATION FEES-UNDERGRADUATE</t>
  </si>
  <si>
    <t>2017 EDO STATE BUDGET:   RECURRENT REVENUE</t>
  </si>
  <si>
    <t>DOMESTIC LOAN STOCK</t>
  </si>
  <si>
    <t xml:space="preserve">SHORT TERM BORROWING </t>
  </si>
  <si>
    <t xml:space="preserve"> DOMESTIC GRANTS</t>
  </si>
  <si>
    <t>Capita Domestic Grants</t>
  </si>
  <si>
    <t xml:space="preserve"> Domestic Grant</t>
  </si>
  <si>
    <t xml:space="preserve"> Foreign Grants</t>
  </si>
  <si>
    <t>LONG TERM BORROWING</t>
  </si>
  <si>
    <t>BILATERAL LOANS</t>
  </si>
  <si>
    <t>LONG TERM BORROWINGS</t>
  </si>
  <si>
    <r>
      <rPr>
        <b/>
        <sz val="16"/>
        <color theme="1"/>
        <rFont val="Calibri"/>
        <family val="2"/>
        <scheme val="minor"/>
      </rPr>
      <t xml:space="preserve">2017  </t>
    </r>
    <r>
      <rPr>
        <b/>
        <sz val="11"/>
        <color theme="1"/>
        <rFont val="Calibri"/>
        <family val="2"/>
        <scheme val="minor"/>
      </rPr>
      <t xml:space="preserve">      MINISTRY </t>
    </r>
  </si>
  <si>
    <t>NDA &amp; Okwori Deriv. refund by Rivers State</t>
  </si>
  <si>
    <t>Add. Distribution (Excess Bank Charges)</t>
  </si>
  <si>
    <t>OTHER FG. FAAC FUNDS</t>
  </si>
  <si>
    <t>Actual 2015 (=N=)</t>
  </si>
  <si>
    <t>Approved Budget 2016 (=N=)</t>
  </si>
  <si>
    <t>ESTIMATES 2017</t>
  </si>
  <si>
    <t>\\\\</t>
  </si>
  <si>
    <t>2015</t>
  </si>
  <si>
    <t>JAN - SEP 2016</t>
  </si>
  <si>
    <t>2017 EDO STATE BUDGET:  RECURRENT EXPENDITURE</t>
  </si>
  <si>
    <t>2017 EDO STATE BUDGET:  CAPITAL DEVELOPMENT FUND (CDF) RECEIPTS</t>
  </si>
  <si>
    <t>2017 EDO STATE BUDGET:   AIDS AND GRANTS</t>
  </si>
  <si>
    <t>2017 EDO STATE BUDGET : AID &amp; GRANTS</t>
  </si>
  <si>
    <t>2017</t>
  </si>
  <si>
    <t>2016</t>
  </si>
  <si>
    <t>2017 EDO STATE BUDGET : CAPITAL RECEIPTS</t>
  </si>
  <si>
    <t>2017 EDO STATE BUDGET: FEDERATION ACCOUNT REVENUE</t>
  </si>
  <si>
    <t>D</t>
  </si>
  <si>
    <t>Edo State College of Agricultural Technology</t>
  </si>
  <si>
    <t>COLLEGE OF AGRICULTURE, Iguoriakhi</t>
  </si>
  <si>
    <t>COLLEGE OF AGRICULTURAL TECHNOLOGY, AGENEBODE</t>
  </si>
  <si>
    <t xml:space="preserve">Name of Institution:   COLLEGE OF AGRICULTURAL TECHNOLOGY, AGENEBODE </t>
  </si>
  <si>
    <t>Institution's Code:   021502100200</t>
  </si>
  <si>
    <t>Grading fees</t>
  </si>
  <si>
    <t>Name of Institution:  EDO UNIVERSITY, IYAMHO</t>
  </si>
  <si>
    <t>EDO UNIVERSITY, IYAMHO</t>
  </si>
  <si>
    <t>COLLEGE OF EDUCATION, IGUEBEN</t>
  </si>
  <si>
    <t>COLLEGE OF EDUCATION, EKIADOLOR</t>
  </si>
  <si>
    <t>Essential Drugs Programme</t>
  </si>
  <si>
    <t xml:space="preserve">Name of Ministry: MINISTRY OF HEALTH </t>
  </si>
  <si>
    <t>Name of Institution:  MINISTRY OF HEALTH</t>
  </si>
  <si>
    <t>Institution's Code:    052100100100</t>
  </si>
  <si>
    <t>Fidson Healthcare Plc</t>
  </si>
  <si>
    <t xml:space="preserve">Japaul Oil and Gas Company </t>
  </si>
  <si>
    <t>Staco Insurance Plc</t>
  </si>
  <si>
    <t>Transcorp Nig</t>
  </si>
  <si>
    <t>XXX</t>
  </si>
  <si>
    <t>Name of Ministry:  INFORMATION AND COMMUNICATION TECHNOLOGY (ICT) AGENCY</t>
  </si>
  <si>
    <t>Loss of Biometric Slips</t>
  </si>
  <si>
    <t>Name of Institution:   INTERNAL REVENUE SERVICE</t>
  </si>
  <si>
    <t>INTERNAL REVENUE SERVICE</t>
  </si>
  <si>
    <t>Registration of fish farmers/Sales of Fish products/Water pump, fishfarms, cold rooms etc.</t>
  </si>
  <si>
    <t>Lease of pig/poultry House at ADP, Oko</t>
  </si>
  <si>
    <t>12020456</t>
  </si>
  <si>
    <t xml:space="preserve">Name of Institution:   COLLEGE OF AGRICULTURE,IGUORIAKHI </t>
  </si>
  <si>
    <t>stamp duty and Realities</t>
  </si>
  <si>
    <t xml:space="preserve">School Fees (School of Health Technology) </t>
  </si>
  <si>
    <t>Boarding Fees (School of Health Technology)</t>
  </si>
  <si>
    <t>Estate/Title documentation preparation</t>
  </si>
  <si>
    <t xml:space="preserve">Rent on Fed. Housing Estate (Low Cost) 1 </t>
  </si>
  <si>
    <t>AMBROSE ALLI UNIVERSITY, EKPOMA</t>
  </si>
  <si>
    <t>i) TETFUND NORMAL INTERVENTION</t>
  </si>
  <si>
    <t>ii) TETFUND SPECIAL  INTERVENTION</t>
  </si>
  <si>
    <t>SUMMARY OF TOTAL REVENUE BUDGET BY TYPE/NATURE (2016 - 2017)</t>
  </si>
  <si>
    <t>On Street Parking</t>
  </si>
  <si>
    <t xml:space="preserve">Road Infrastructural Levy </t>
  </si>
  <si>
    <t>Haulage</t>
  </si>
  <si>
    <t xml:space="preserve">Earnings From Vehicle &amp; Equipment Inspection </t>
  </si>
  <si>
    <t>Registration of Co-operative Societies</t>
  </si>
  <si>
    <t>Earnings from Word Unit</t>
  </si>
  <si>
    <t>SCHOOL/TUITION/EXAMINATION FEES-OTHERS</t>
  </si>
  <si>
    <t>TB/Leprosy Control Programme</t>
  </si>
  <si>
    <t>Maternal, New Born and Child Health Week (MNCHW)</t>
  </si>
  <si>
    <t>Infant and Young Child Health</t>
  </si>
  <si>
    <t>World Breast Feeding Week (WBW)</t>
  </si>
  <si>
    <t>Routine Immunization Strenghtening</t>
  </si>
  <si>
    <t>Conduct of 2 Rounds of National Immunization plus days</t>
  </si>
  <si>
    <t>Conduct of 3 Rounds of local Immunization campaign</t>
  </si>
  <si>
    <t>integrated services to identify slums/hard to reach areaa</t>
  </si>
  <si>
    <t>Application of PHSH Systems for vaccines and devices to LGAs abd Health Facilities</t>
  </si>
  <si>
    <t>Measles Campaign</t>
  </si>
  <si>
    <t>Neglected Tropical Disease (NTD) Programme</t>
  </si>
  <si>
    <t>Save One Million Lives Programme</t>
  </si>
  <si>
    <t>Strenghtening Integrated Delivery of HIV/AIDS (SIDHAS)</t>
  </si>
  <si>
    <t>State Malaria Elimination Programme</t>
  </si>
  <si>
    <t>UNICEF Assisted Programmes</t>
  </si>
  <si>
    <t>EU- Assisted MPP 9/NDSP4 Programme Implementation</t>
  </si>
  <si>
    <t>Edo State Agency for the Control of HIV/AIDS (EDO-SACA)</t>
  </si>
  <si>
    <t>Community and Social Development Project (CSDP)</t>
  </si>
  <si>
    <t>Name of Ministry: MINISTRY OF WOMEN AFFAIRS &amp; SOCIAL DEVELOPMENT</t>
  </si>
  <si>
    <t>Name of Institution:  MINISTRY OF WOMEN AFFAIRS &amp; SOCIAL DEVELOPMENT</t>
  </si>
  <si>
    <t xml:space="preserve">Institution's Code:    051400100100   </t>
  </si>
  <si>
    <t>USAID Assisted OVC Programmes</t>
  </si>
  <si>
    <t>National Programme for Food Security (NPFS)</t>
  </si>
  <si>
    <t>IFAD/RUFIN</t>
  </si>
  <si>
    <t>Name of Ministry: MINISTRY OF ENERGY AND WATER RESOURCES</t>
  </si>
  <si>
    <t>Name of Institution:  MINISTRY OF ENERGY AND WATER RESOURCES</t>
  </si>
  <si>
    <t xml:space="preserve">Institution's Code:    023100100100   </t>
  </si>
  <si>
    <t>Drilling of 49 MBHs with reticulation and construction of 20 Blocks of 5 compartment VIP latrines in Schools as well as 8 Blocks of 3 compartments WC in Health Centers in the Rural Communities</t>
  </si>
  <si>
    <t>Construction of 10 borehole schemes in the small towns of 2 selected LGA (Ovia-South West and Etsako West; Rehabilitation of Auchi Water Works</t>
  </si>
  <si>
    <t>Name of Ministry: MINISTRY OF EDUCATION</t>
  </si>
  <si>
    <t>FAAC SPECIAL ALLOCATION</t>
  </si>
  <si>
    <t>JAN - OCT 2016</t>
  </si>
  <si>
    <t>JAN-OCT 2016</t>
  </si>
  <si>
    <t>Name of Institution:  OFFICE OF THE ACCOUNTANT GENERAL</t>
  </si>
  <si>
    <t>Ecological Funds</t>
  </si>
  <si>
    <t xml:space="preserve">Institution's Code:   022000700100  </t>
  </si>
  <si>
    <t>OFFICE OF THE ACCOUNTANT GENERAL</t>
  </si>
  <si>
    <t>Ecological Fund</t>
  </si>
  <si>
    <t>LOANS AND DEBTS</t>
  </si>
  <si>
    <t>CAPITAL DEVELOPMENT FUND (CDF) RECIEPTS</t>
  </si>
  <si>
    <t>CAPITAL DEV FUND (CDF) RECEIPTS</t>
  </si>
  <si>
    <t>FGN Social Safety Net Programme</t>
  </si>
  <si>
    <t>STATE UNIVERSAL BASIC EDUCATION</t>
  </si>
  <si>
    <t>JAN - NOV. 2016</t>
  </si>
  <si>
    <t>JAN-NOV 2016</t>
  </si>
  <si>
    <t>JAN-NOV 2106</t>
  </si>
  <si>
    <t>JAN - NOV 2016</t>
  </si>
  <si>
    <t>JAN -NOV 2016</t>
  </si>
  <si>
    <t>APPROVED 2017 BUDGET</t>
  </si>
  <si>
    <t>APPROVED ESTIMATE</t>
  </si>
  <si>
    <t xml:space="preserve">APPROVED REVENUE </t>
  </si>
  <si>
    <t>APPROVED CAPITAL RECEIPT</t>
  </si>
  <si>
    <t>Registration/Renewal Fees for Social Clubs and voluntory organisation, including collecion of arrears</t>
  </si>
  <si>
    <t>SCHOOL/TUITION/EXAMINATION FEES (FSP School Fees Account)</t>
  </si>
  <si>
    <t>Details</t>
  </si>
  <si>
    <t>2017 EDO STATE BUDGET:  RECURRENT REVENUE</t>
  </si>
  <si>
    <t>JAN -NOV., 2016</t>
  </si>
  <si>
    <t>JAN-NOV.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</si>
</sst>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7.05"/>
      <color theme="10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trike/>
      <sz val="16"/>
      <color theme="1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40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8"/>
      <color theme="1"/>
      <name val="Century Gothic"/>
      <family val="2"/>
    </font>
    <font>
      <sz val="14"/>
      <name val="Century Gothic"/>
      <family val="2"/>
    </font>
    <font>
      <strike/>
      <sz val="16"/>
      <name val="Century Gothic"/>
      <family val="2"/>
    </font>
    <font>
      <b/>
      <strike/>
      <sz val="1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0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/>
    <xf numFmtId="4" fontId="0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43" fontId="6" fillId="0" borderId="1" xfId="1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4" fontId="6" fillId="0" borderId="1" xfId="0" applyNumberFormat="1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6" fillId="0" borderId="6" xfId="0" applyFont="1" applyBorder="1"/>
    <xf numFmtId="0" fontId="6" fillId="0" borderId="0" xfId="0" applyFont="1" applyBorder="1"/>
    <xf numFmtId="43" fontId="8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43" fontId="3" fillId="0" borderId="1" xfId="1" applyFont="1" applyBorder="1"/>
    <xf numFmtId="43" fontId="4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0" xfId="1" applyFont="1"/>
    <xf numFmtId="43" fontId="0" fillId="0" borderId="0" xfId="1" applyFont="1"/>
    <xf numFmtId="43" fontId="8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0" xfId="0" applyFont="1"/>
    <xf numFmtId="43" fontId="9" fillId="0" borderId="0" xfId="1" applyFont="1"/>
    <xf numFmtId="0" fontId="8" fillId="0" borderId="1" xfId="0" applyFont="1" applyBorder="1" applyAlignment="1">
      <alignment horizontal="center" vertical="center"/>
    </xf>
    <xf numFmtId="43" fontId="0" fillId="0" borderId="1" xfId="1" applyFont="1" applyBorder="1"/>
    <xf numFmtId="0" fontId="8" fillId="0" borderId="1" xfId="0" applyFont="1" applyBorder="1" applyAlignment="1">
      <alignment horizontal="center" vertical="center" wrapText="1"/>
    </xf>
    <xf numFmtId="2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3" fontId="2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2" fillId="0" borderId="0" xfId="0" applyFont="1"/>
    <xf numFmtId="2" fontId="2" fillId="0" borderId="0" xfId="1" applyNumberFormat="1" applyFont="1"/>
    <xf numFmtId="43" fontId="6" fillId="0" borderId="1" xfId="0" applyNumberFormat="1" applyFont="1" applyBorder="1"/>
    <xf numFmtId="43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3" fontId="8" fillId="0" borderId="1" xfId="0" applyNumberFormat="1" applyFont="1" applyBorder="1"/>
    <xf numFmtId="0" fontId="2" fillId="0" borderId="1" xfId="0" applyFont="1" applyFill="1" applyBorder="1"/>
    <xf numFmtId="4" fontId="8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3" fontId="4" fillId="0" borderId="1" xfId="1" applyFont="1" applyBorder="1"/>
    <xf numFmtId="2" fontId="4" fillId="0" borderId="1" xfId="1" applyNumberFormat="1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" fontId="11" fillId="0" borderId="1" xfId="0" applyNumberFormat="1" applyFont="1" applyBorder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left"/>
    </xf>
    <xf numFmtId="4" fontId="12" fillId="0" borderId="1" xfId="0" applyNumberFormat="1" applyFont="1" applyBorder="1"/>
    <xf numFmtId="43" fontId="12" fillId="0" borderId="1" xfId="0" applyNumberFormat="1" applyFont="1" applyBorder="1"/>
    <xf numFmtId="43" fontId="11" fillId="0" borderId="1" xfId="0" applyNumberFormat="1" applyFont="1" applyBorder="1"/>
    <xf numFmtId="0" fontId="12" fillId="0" borderId="1" xfId="0" applyFont="1" applyFill="1" applyBorder="1"/>
    <xf numFmtId="0" fontId="11" fillId="0" borderId="1" xfId="0" applyFont="1" applyFill="1" applyBorder="1" applyAlignment="1">
      <alignment horizontal="right"/>
    </xf>
    <xf numFmtId="43" fontId="12" fillId="0" borderId="1" xfId="1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43" fontId="14" fillId="0" borderId="1" xfId="1" applyFont="1" applyBorder="1"/>
    <xf numFmtId="49" fontId="4" fillId="0" borderId="1" xfId="0" applyNumberFormat="1" applyFont="1" applyBorder="1" applyAlignment="1">
      <alignment horizontal="left" indent="3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43" fontId="15" fillId="0" borderId="1" xfId="1" applyFont="1" applyBorder="1"/>
    <xf numFmtId="3" fontId="15" fillId="0" borderId="1" xfId="0" applyNumberFormat="1" applyFont="1" applyBorder="1"/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/>
    <xf numFmtId="0" fontId="16" fillId="0" borderId="1" xfId="0" applyFont="1" applyBorder="1"/>
    <xf numFmtId="43" fontId="16" fillId="0" borderId="1" xfId="0" applyNumberFormat="1" applyFont="1" applyBorder="1"/>
    <xf numFmtId="0" fontId="16" fillId="0" borderId="0" xfId="0" applyFont="1" applyBorder="1"/>
    <xf numFmtId="0" fontId="16" fillId="0" borderId="0" xfId="0" applyFont="1"/>
    <xf numFmtId="43" fontId="15" fillId="0" borderId="1" xfId="0" applyNumberFormat="1" applyFont="1" applyBorder="1"/>
    <xf numFmtId="0" fontId="15" fillId="0" borderId="1" xfId="0" applyFont="1" applyFill="1" applyBorder="1"/>
    <xf numFmtId="0" fontId="15" fillId="0" borderId="1" xfId="0" applyFont="1" applyBorder="1" applyAlignment="1">
      <alignment wrapText="1"/>
    </xf>
    <xf numFmtId="4" fontId="16" fillId="0" borderId="1" xfId="0" applyNumberFormat="1" applyFont="1" applyBorder="1"/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/>
    <xf numFmtId="43" fontId="16" fillId="0" borderId="1" xfId="0" applyNumberFormat="1" applyFont="1" applyBorder="1" applyAlignment="1"/>
    <xf numFmtId="0" fontId="15" fillId="0" borderId="1" xfId="0" applyFont="1" applyFill="1" applyBorder="1" applyAlignment="1">
      <alignment horizontal="center"/>
    </xf>
    <xf numFmtId="4" fontId="15" fillId="0" borderId="0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43" fontId="3" fillId="0" borderId="1" xfId="1" applyFont="1" applyBorder="1" applyAlignment="1"/>
    <xf numFmtId="43" fontId="4" fillId="0" borderId="1" xfId="1" applyFont="1" applyBorder="1" applyAlignment="1"/>
    <xf numFmtId="43" fontId="8" fillId="0" borderId="1" xfId="1" applyFont="1" applyBorder="1" applyAlignment="1"/>
    <xf numFmtId="43" fontId="6" fillId="0" borderId="1" xfId="1" applyFont="1" applyBorder="1" applyAlignment="1"/>
    <xf numFmtId="43" fontId="0" fillId="0" borderId="0" xfId="1" applyFont="1" applyAlignment="1"/>
    <xf numFmtId="4" fontId="1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9" fillId="0" borderId="1" xfId="1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/>
    <xf numFmtId="0" fontId="4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43" fontId="19" fillId="0" borderId="1" xfId="1" applyFont="1" applyBorder="1"/>
    <xf numFmtId="0" fontId="20" fillId="0" borderId="0" xfId="0" applyFont="1"/>
    <xf numFmtId="0" fontId="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0" borderId="0" xfId="3" applyAlignment="1" applyProtection="1"/>
    <xf numFmtId="43" fontId="19" fillId="0" borderId="1" xfId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0" fontId="22" fillId="0" borderId="0" xfId="0" applyFont="1"/>
    <xf numFmtId="0" fontId="22" fillId="0" borderId="1" xfId="0" applyFont="1" applyBorder="1"/>
    <xf numFmtId="43" fontId="22" fillId="0" borderId="1" xfId="1" applyFont="1" applyBorder="1"/>
    <xf numFmtId="0" fontId="23" fillId="0" borderId="1" xfId="0" applyFont="1" applyBorder="1"/>
    <xf numFmtId="49" fontId="23" fillId="0" borderId="1" xfId="0" applyNumberFormat="1" applyFont="1" applyBorder="1" applyAlignment="1">
      <alignment horizontal="left"/>
    </xf>
    <xf numFmtId="43" fontId="23" fillId="0" borderId="1" xfId="1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43" fontId="23" fillId="0" borderId="1" xfId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wrapText="1"/>
    </xf>
    <xf numFmtId="43" fontId="22" fillId="0" borderId="1" xfId="0" applyNumberFormat="1" applyFont="1" applyBorder="1"/>
    <xf numFmtId="43" fontId="23" fillId="0" borderId="1" xfId="0" applyNumberFormat="1" applyFont="1" applyBorder="1"/>
    <xf numFmtId="4" fontId="22" fillId="0" borderId="1" xfId="0" applyNumberFormat="1" applyFont="1" applyBorder="1"/>
    <xf numFmtId="49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3" fontId="22" fillId="0" borderId="0" xfId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/>
    </xf>
    <xf numFmtId="43" fontId="23" fillId="0" borderId="0" xfId="1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3" fontId="23" fillId="2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 applyBorder="1" applyAlignment="1"/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right" vertical="center"/>
    </xf>
    <xf numFmtId="43" fontId="23" fillId="0" borderId="1" xfId="1" applyFont="1" applyBorder="1" applyAlignment="1">
      <alignment horizontal="center" vertical="center"/>
    </xf>
    <xf numFmtId="43" fontId="22" fillId="0" borderId="1" xfId="1" applyFont="1" applyBorder="1" applyAlignment="1">
      <alignment vertical="center" wrapText="1"/>
    </xf>
    <xf numFmtId="43" fontId="26" fillId="0" borderId="1" xfId="1" applyFont="1" applyBorder="1" applyAlignment="1">
      <alignment horizontal="center" vertical="center"/>
    </xf>
    <xf numFmtId="43" fontId="25" fillId="0" borderId="1" xfId="1" applyFont="1" applyBorder="1" applyAlignment="1">
      <alignment vertical="center"/>
    </xf>
    <xf numFmtId="43" fontId="22" fillId="0" borderId="1" xfId="1" applyFont="1" applyBorder="1" applyAlignment="1">
      <alignment horizontal="right" vertical="center"/>
    </xf>
    <xf numFmtId="43" fontId="23" fillId="0" borderId="1" xfId="1" applyFont="1" applyBorder="1" applyAlignment="1">
      <alignment horizontal="right" vertical="center"/>
    </xf>
    <xf numFmtId="43" fontId="25" fillId="0" borderId="1" xfId="1" applyFont="1" applyBorder="1" applyAlignment="1">
      <alignment horizontal="right" vertical="center" wrapText="1"/>
    </xf>
    <xf numFmtId="43" fontId="22" fillId="0" borderId="1" xfId="1" applyFont="1" applyBorder="1" applyAlignment="1">
      <alignment horizontal="right" vertical="center" wrapText="1"/>
    </xf>
    <xf numFmtId="43" fontId="26" fillId="0" borderId="1" xfId="1" applyFont="1" applyBorder="1" applyAlignment="1">
      <alignment horizontal="right" vertical="center" wrapText="1"/>
    </xf>
    <xf numFmtId="43" fontId="26" fillId="0" borderId="1" xfId="1" applyFont="1" applyBorder="1" applyAlignment="1">
      <alignment horizontal="right" vertical="center"/>
    </xf>
    <xf numFmtId="43" fontId="25" fillId="0" borderId="1" xfId="1" applyFont="1" applyBorder="1" applyAlignment="1">
      <alignment horizontal="right" vertical="center"/>
    </xf>
    <xf numFmtId="43" fontId="25" fillId="0" borderId="4" xfId="1" applyFont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/>
    </xf>
    <xf numFmtId="43" fontId="22" fillId="3" borderId="0" xfId="1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49" fontId="28" fillId="3" borderId="0" xfId="0" applyNumberFormat="1" applyFont="1" applyFill="1" applyBorder="1" applyAlignment="1">
      <alignment horizontal="left" vertical="center"/>
    </xf>
    <xf numFmtId="43" fontId="28" fillId="3" borderId="0" xfId="1" applyFont="1" applyFill="1" applyBorder="1" applyAlignment="1">
      <alignment vertical="center"/>
    </xf>
    <xf numFmtId="4" fontId="23" fillId="0" borderId="1" xfId="0" applyNumberFormat="1" applyFont="1" applyBorder="1"/>
    <xf numFmtId="0" fontId="22" fillId="3" borderId="0" xfId="0" applyFont="1" applyFill="1" applyBorder="1"/>
    <xf numFmtId="0" fontId="23" fillId="3" borderId="0" xfId="0" applyFont="1" applyFill="1" applyBorder="1" applyAlignment="1"/>
    <xf numFmtId="0" fontId="22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3" fontId="28" fillId="0" borderId="1" xfId="1" applyFont="1" applyBorder="1" applyAlignment="1">
      <alignment horizontal="center"/>
    </xf>
    <xf numFmtId="43" fontId="28" fillId="0" borderId="1" xfId="1" applyFont="1" applyBorder="1"/>
    <xf numFmtId="0" fontId="31" fillId="0" borderId="1" xfId="0" applyFont="1" applyBorder="1" applyAlignment="1">
      <alignment horizontal="left"/>
    </xf>
    <xf numFmtId="43" fontId="31" fillId="0" borderId="1" xfId="1" applyFont="1" applyBorder="1"/>
    <xf numFmtId="4" fontId="31" fillId="0" borderId="1" xfId="0" applyNumberFormat="1" applyFont="1" applyBorder="1"/>
    <xf numFmtId="49" fontId="31" fillId="0" borderId="1" xfId="0" applyNumberFormat="1" applyFont="1" applyBorder="1" applyAlignment="1">
      <alignment horizontal="right"/>
    </xf>
    <xf numFmtId="43" fontId="28" fillId="0" borderId="1" xfId="0" applyNumberFormat="1" applyFont="1" applyBorder="1"/>
    <xf numFmtId="0" fontId="31" fillId="0" borderId="0" xfId="0" applyFont="1" applyBorder="1"/>
    <xf numFmtId="0" fontId="28" fillId="0" borderId="0" xfId="0" applyFont="1" applyBorder="1" applyAlignment="1"/>
    <xf numFmtId="0" fontId="31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 applyBorder="1"/>
    <xf numFmtId="49" fontId="23" fillId="0" borderId="0" xfId="0" applyNumberFormat="1" applyFont="1" applyBorder="1"/>
    <xf numFmtId="0" fontId="22" fillId="0" borderId="0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3" fontId="23" fillId="0" borderId="0" xfId="1" applyFont="1" applyAlignment="1">
      <alignment horizontal="right" vertical="center"/>
    </xf>
    <xf numFmtId="43" fontId="22" fillId="0" borderId="1" xfId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43" fontId="23" fillId="0" borderId="0" xfId="1" applyFont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 vertical="center" wrapText="1"/>
    </xf>
    <xf numFmtId="43" fontId="23" fillId="4" borderId="1" xfId="1" applyFont="1" applyFill="1" applyBorder="1" applyAlignment="1">
      <alignment horizontal="center" vertical="center" wrapText="1"/>
    </xf>
    <xf numFmtId="43" fontId="22" fillId="0" borderId="0" xfId="1" applyFont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2" fillId="0" borderId="5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43" fontId="30" fillId="0" borderId="1" xfId="1" applyFont="1" applyBorder="1" applyAlignment="1">
      <alignment horizontal="right" vertical="center"/>
    </xf>
    <xf numFmtId="43" fontId="29" fillId="0" borderId="1" xfId="1" applyFont="1" applyBorder="1" applyAlignment="1">
      <alignment horizontal="right" vertical="center"/>
    </xf>
    <xf numFmtId="43" fontId="32" fillId="0" borderId="1" xfId="1" applyFont="1" applyBorder="1" applyAlignment="1">
      <alignment horizontal="right" vertical="center"/>
    </xf>
    <xf numFmtId="43" fontId="32" fillId="0" borderId="1" xfId="1" applyFont="1" applyBorder="1" applyAlignment="1">
      <alignment horizontal="right" vertical="center" wrapText="1"/>
    </xf>
    <xf numFmtId="43" fontId="32" fillId="0" borderId="5" xfId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4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43" fontId="25" fillId="0" borderId="1" xfId="1" applyFont="1" applyBorder="1"/>
    <xf numFmtId="4" fontId="25" fillId="0" borderId="1" xfId="0" applyNumberFormat="1" applyFont="1" applyBorder="1"/>
    <xf numFmtId="0" fontId="33" fillId="0" borderId="1" xfId="0" applyFont="1" applyBorder="1" applyAlignment="1">
      <alignment horizontal="center" vertical="center"/>
    </xf>
    <xf numFmtId="0" fontId="26" fillId="0" borderId="1" xfId="0" applyFont="1" applyBorder="1"/>
    <xf numFmtId="49" fontId="23" fillId="0" borderId="0" xfId="0" applyNumberFormat="1" applyFont="1" applyBorder="1" applyAlignment="1">
      <alignment horizontal="left" indent="4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indent="6"/>
    </xf>
    <xf numFmtId="0" fontId="23" fillId="0" borderId="1" xfId="0" applyFont="1" applyBorder="1" applyAlignment="1">
      <alignment horizontal="right" vertical="center"/>
    </xf>
    <xf numFmtId="43" fontId="26" fillId="0" borderId="1" xfId="1" applyFont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3" fontId="25" fillId="0" borderId="1" xfId="1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5" fillId="0" borderId="5" xfId="0" applyFont="1" applyFill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43" fontId="22" fillId="0" borderId="8" xfId="1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43" fontId="22" fillId="0" borderId="1" xfId="1" applyFont="1" applyBorder="1" applyAlignment="1">
      <alignment horizontal="left" vertical="center"/>
    </xf>
    <xf numFmtId="4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4" fontId="23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43" fontId="22" fillId="0" borderId="5" xfId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23" fillId="0" borderId="1" xfId="1" applyNumberFormat="1" applyFont="1" applyBorder="1" applyAlignment="1">
      <alignment horizontal="center" vertical="center"/>
    </xf>
    <xf numFmtId="43" fontId="24" fillId="0" borderId="1" xfId="1" applyFont="1" applyBorder="1" applyAlignment="1">
      <alignment horizontal="center" vertical="center"/>
    </xf>
    <xf numFmtId="0" fontId="21" fillId="0" borderId="0" xfId="0" applyFont="1"/>
    <xf numFmtId="43" fontId="22" fillId="0" borderId="0" xfId="1" applyFont="1" applyBorder="1"/>
    <xf numFmtId="0" fontId="22" fillId="0" borderId="0" xfId="0" applyFont="1" applyAlignment="1">
      <alignment vertical="center"/>
    </xf>
    <xf numFmtId="43" fontId="22" fillId="0" borderId="0" xfId="1" applyFont="1" applyAlignment="1">
      <alignment vertical="center"/>
    </xf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 vertical="center"/>
    </xf>
    <xf numFmtId="43" fontId="23" fillId="4" borderId="1" xfId="1" applyFont="1" applyFill="1" applyBorder="1" applyAlignment="1">
      <alignment vertical="center"/>
    </xf>
    <xf numFmtId="49" fontId="23" fillId="4" borderId="1" xfId="1" applyNumberFormat="1" applyFont="1" applyFill="1" applyBorder="1" applyAlignment="1">
      <alignment horizontal="center" vertical="center"/>
    </xf>
    <xf numFmtId="43" fontId="23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43" fontId="25" fillId="0" borderId="0" xfId="1" applyFont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43" fontId="22" fillId="0" borderId="1" xfId="1" applyFont="1" applyFill="1" applyBorder="1" applyAlignment="1">
      <alignment vertical="center"/>
    </xf>
    <xf numFmtId="43" fontId="22" fillId="0" borderId="5" xfId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2" fontId="22" fillId="0" borderId="0" xfId="1" applyNumberFormat="1" applyFont="1" applyBorder="1" applyAlignment="1">
      <alignment vertical="center"/>
    </xf>
    <xf numFmtId="2" fontId="23" fillId="0" borderId="0" xfId="1" applyNumberFormat="1" applyFont="1" applyBorder="1" applyAlignment="1">
      <alignment horizontal="center" vertical="center"/>
    </xf>
    <xf numFmtId="2" fontId="23" fillId="0" borderId="0" xfId="1" applyNumberFormat="1" applyFont="1" applyBorder="1" applyAlignment="1">
      <alignment vertical="center"/>
    </xf>
    <xf numFmtId="2" fontId="23" fillId="4" borderId="1" xfId="1" applyNumberFormat="1" applyFont="1" applyFill="1" applyBorder="1" applyAlignment="1">
      <alignment horizontal="center" vertical="center" wrapText="1"/>
    </xf>
    <xf numFmtId="43" fontId="22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ill="1"/>
    <xf numFmtId="43" fontId="23" fillId="0" borderId="1" xfId="1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23" fillId="0" borderId="0" xfId="1" applyFont="1" applyAlignment="1">
      <alignment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/>
    <xf numFmtId="0" fontId="23" fillId="0" borderId="1" xfId="1" applyNumberFormat="1" applyFont="1" applyBorder="1" applyAlignment="1">
      <alignment horizontal="center" vertical="center"/>
    </xf>
    <xf numFmtId="43" fontId="23" fillId="0" borderId="0" xfId="1" applyFont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1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3" fontId="23" fillId="0" borderId="8" xfId="1" applyFont="1" applyBorder="1" applyAlignment="1">
      <alignment horizontal="right" vertical="center"/>
    </xf>
    <xf numFmtId="43" fontId="23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43" fontId="22" fillId="0" borderId="1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I98"/>
  <sheetViews>
    <sheetView view="pageBreakPreview" topLeftCell="E1" zoomScale="60" zoomScaleNormal="106" workbookViewId="0">
      <pane ySplit="4" topLeftCell="A38" activePane="bottomLeft" state="frozen"/>
      <selection pane="bottomLeft" activeCell="Q46" sqref="Q46"/>
    </sheetView>
  </sheetViews>
  <sheetFormatPr defaultRowHeight="15"/>
  <cols>
    <col min="1" max="1" width="66" customWidth="1"/>
    <col min="2" max="2" width="19.7109375" customWidth="1"/>
    <col min="3" max="3" width="21.42578125" customWidth="1"/>
    <col min="4" max="4" width="25.28515625" customWidth="1"/>
    <col min="5" max="5" width="19.85546875" customWidth="1"/>
    <col min="6" max="6" width="22.85546875" customWidth="1"/>
    <col min="7" max="7" width="15.85546875" customWidth="1"/>
    <col min="8" max="8" width="20.5703125" customWidth="1"/>
    <col min="9" max="9" width="20.85546875" customWidth="1"/>
    <col min="10" max="10" width="25" customWidth="1"/>
    <col min="11" max="11" width="26.140625" customWidth="1"/>
    <col min="12" max="12" width="23.5703125" customWidth="1"/>
    <col min="13" max="13" width="20" customWidth="1"/>
    <col min="14" max="14" width="22.85546875" customWidth="1"/>
    <col min="15" max="15" width="25.28515625" customWidth="1"/>
    <col min="16" max="16" width="21.28515625" customWidth="1"/>
    <col min="17" max="18" width="25.42578125" customWidth="1"/>
    <col min="19" max="19" width="22.42578125" customWidth="1"/>
  </cols>
  <sheetData>
    <row r="4" spans="1:19" s="69" customFormat="1" ht="75">
      <c r="A4" s="63" t="s">
        <v>713</v>
      </c>
      <c r="B4" s="63" t="s">
        <v>42</v>
      </c>
      <c r="C4" s="63" t="s">
        <v>6</v>
      </c>
      <c r="D4" s="63" t="s">
        <v>15</v>
      </c>
      <c r="E4" s="63" t="s">
        <v>85</v>
      </c>
      <c r="F4" s="63" t="s">
        <v>8</v>
      </c>
      <c r="G4" s="64" t="s">
        <v>24</v>
      </c>
      <c r="H4" s="64" t="s">
        <v>26</v>
      </c>
      <c r="I4" s="64" t="s">
        <v>322</v>
      </c>
      <c r="J4" s="45" t="s">
        <v>37</v>
      </c>
      <c r="K4" s="45" t="s">
        <v>321</v>
      </c>
      <c r="L4" s="45" t="s">
        <v>367</v>
      </c>
      <c r="M4" s="64" t="s">
        <v>323</v>
      </c>
      <c r="N4" s="64" t="s">
        <v>324</v>
      </c>
      <c r="O4" s="64" t="s">
        <v>325</v>
      </c>
      <c r="P4" s="65" t="s">
        <v>162</v>
      </c>
      <c r="Q4" s="65" t="s">
        <v>257</v>
      </c>
      <c r="R4" s="65" t="s">
        <v>815</v>
      </c>
      <c r="S4" s="65" t="s">
        <v>463</v>
      </c>
    </row>
    <row r="5" spans="1:19" s="2" customFormat="1" ht="34.5" customHeight="1">
      <c r="A5" s="71" t="s">
        <v>282</v>
      </c>
      <c r="B5" s="20">
        <f>'Min. of Agriculture'!$C$12</f>
        <v>2500000</v>
      </c>
      <c r="C5" s="59">
        <f>'Min. of Agriculture'!$C$17</f>
        <v>96000000</v>
      </c>
      <c r="D5" s="26">
        <f>'Min. of Agriculture'!$C$30</f>
        <v>4300000</v>
      </c>
      <c r="E5" s="26"/>
      <c r="F5" s="25">
        <f>'Min. of Agriculture'!$C$24</f>
        <v>600000</v>
      </c>
      <c r="M5" s="25"/>
      <c r="O5" s="7">
        <f>'Long Term Borrowing MIN OF AGRI'!$C$13</f>
        <v>675000000</v>
      </c>
      <c r="Q5" s="20"/>
      <c r="R5" s="57"/>
      <c r="S5" s="57">
        <f>'AIDS &amp; GRANTS, MIN. OF AGRIC.'!C20</f>
        <v>187700000</v>
      </c>
    </row>
    <row r="6" spans="1:19" s="2" customFormat="1" ht="24.95" customHeight="1">
      <c r="A6" s="27" t="s">
        <v>733</v>
      </c>
      <c r="C6" s="25">
        <f>'COLLEGE OF AGRICULTURE '!$C$13</f>
        <v>12703550</v>
      </c>
    </row>
    <row r="7" spans="1:19" s="2" customFormat="1" ht="38.25" customHeight="1">
      <c r="A7" s="71" t="s">
        <v>734</v>
      </c>
      <c r="C7" s="25">
        <f>'COLLEGE OF AGRICULTURAL TECH'!C13</f>
        <v>3300000</v>
      </c>
      <c r="D7" s="56">
        <f>'COLLEGE OF AGRICULTURAL TECH'!C19</f>
        <v>27800000</v>
      </c>
    </row>
    <row r="8" spans="1:19" s="2" customFormat="1" ht="24.95" customHeight="1">
      <c r="A8" s="27" t="s">
        <v>284</v>
      </c>
      <c r="B8" s="25">
        <f>'MINISTRY OF YOUTHS &amp; SPORTS '!$C$14</f>
        <v>20000000</v>
      </c>
      <c r="C8" s="57">
        <f>'MINISTRY OF YOUTHS &amp; SPORTS '!$C$22</f>
        <v>0</v>
      </c>
      <c r="D8" s="25"/>
      <c r="E8" s="25"/>
    </row>
    <row r="9" spans="1:19" s="2" customFormat="1" ht="24.95" customHeight="1">
      <c r="A9" s="27" t="s">
        <v>285</v>
      </c>
      <c r="D9" s="25">
        <f>'MINISTRY OF ARTS CULT.&amp;TOURISM'!$C$12</f>
        <v>20000000</v>
      </c>
      <c r="E9" s="25"/>
    </row>
    <row r="10" spans="1:19" s="2" customFormat="1" ht="24.95" customHeight="1">
      <c r="A10" s="27" t="s">
        <v>286</v>
      </c>
      <c r="D10" s="25">
        <f>'EDO STATE ARTS COUNCIL'!$C$12</f>
        <v>2000000</v>
      </c>
      <c r="E10" s="25"/>
    </row>
    <row r="11" spans="1:19" s="2" customFormat="1" ht="24.95" customHeight="1">
      <c r="A11" s="27" t="s">
        <v>287</v>
      </c>
      <c r="C11" s="25">
        <f>'MINISTRY OF COMMERCE &amp; INDUSTRY'!$C$11</f>
        <v>102900000</v>
      </c>
      <c r="D11" s="25">
        <f>'MINISTRY OF COMMERCE &amp; INDUSTRY'!$C$21</f>
        <v>2000000</v>
      </c>
      <c r="E11" s="25"/>
      <c r="G11" s="25">
        <f>'MINISTRY OF COMMERCE &amp; INDUSTRY'!$C$27</f>
        <v>150000</v>
      </c>
      <c r="H11" s="25">
        <f>'MINISTRY OF COMMERCE &amp; INDUSTRY'!$C$31</f>
        <v>7100000</v>
      </c>
      <c r="I11" s="25"/>
    </row>
    <row r="12" spans="1:19" s="2" customFormat="1" ht="24.95" customHeight="1">
      <c r="A12" s="27" t="s">
        <v>754</v>
      </c>
      <c r="B12" s="25">
        <f>'INTERNAL REVENUE SERVICE'!$C$26</f>
        <v>320000000</v>
      </c>
      <c r="C12" s="25">
        <f>'INTERNAL REVENUE SERVICE'!$C$35</f>
        <v>1208500000</v>
      </c>
      <c r="D12" s="24"/>
      <c r="F12" s="25">
        <f>'INTERNAL REVENUE SERVICE'!$C$46</f>
        <v>531500000</v>
      </c>
      <c r="J12" s="20">
        <f>'INTERNAL REVENUE SERVICE'!$C$13</f>
        <v>23069140956</v>
      </c>
      <c r="K12" s="25"/>
      <c r="L12" s="25"/>
    </row>
    <row r="13" spans="1:19" s="2" customFormat="1" ht="24.95" customHeight="1">
      <c r="A13" s="27" t="s">
        <v>290</v>
      </c>
      <c r="G13" s="25"/>
      <c r="H13" s="25">
        <f>'OFFICE OF THE AUDITOR GENERAL S'!$C$12</f>
        <v>10500000</v>
      </c>
      <c r="I13" s="25"/>
    </row>
    <row r="14" spans="1:19" s="2" customFormat="1" ht="36" customHeight="1">
      <c r="A14" s="71" t="s">
        <v>291</v>
      </c>
      <c r="H14" s="25">
        <f>'OFFICE OF THE AUDITOR GENERAL L'!$C$11</f>
        <v>800000000</v>
      </c>
      <c r="I14" s="25"/>
    </row>
    <row r="15" spans="1:19" s="2" customFormat="1" ht="35.1" customHeight="1">
      <c r="A15" s="27" t="s">
        <v>292</v>
      </c>
      <c r="B15" s="25"/>
      <c r="C15" s="25">
        <f>'MINISTRY OF INFORMATION &amp; ORIEN'!$C$13</f>
        <v>250000</v>
      </c>
    </row>
    <row r="16" spans="1:19" s="2" customFormat="1" ht="35.1" customHeight="1">
      <c r="A16" s="27" t="s">
        <v>293</v>
      </c>
      <c r="C16" s="57"/>
      <c r="D16" s="25">
        <f>'EDO BROADCASTING SERVICE '!$C$12</f>
        <v>142000000</v>
      </c>
      <c r="E16" s="25"/>
    </row>
    <row r="17" spans="1:19" s="2" customFormat="1" ht="35.1" customHeight="1">
      <c r="A17" s="60" t="s">
        <v>294</v>
      </c>
      <c r="D17" s="25">
        <f>'BENDEL NEWSPAPERS COMPANY'!$C$12</f>
        <v>14400000</v>
      </c>
      <c r="E17" s="25"/>
    </row>
    <row r="18" spans="1:19" s="2" customFormat="1" ht="35.1" customHeight="1">
      <c r="A18" s="27" t="s">
        <v>295</v>
      </c>
      <c r="D18" s="25">
        <f>' GOVERNMENT PRINTING PRESS'!$C$12</f>
        <v>100000</v>
      </c>
      <c r="E18" s="25"/>
    </row>
    <row r="19" spans="1:19" s="2" customFormat="1" ht="35.1" customHeight="1">
      <c r="A19" s="60" t="s">
        <v>296</v>
      </c>
      <c r="B19" s="25">
        <f>'MINISTRY OF HEALTH'!$C$12</f>
        <v>5500000</v>
      </c>
      <c r="C19" s="25">
        <f>'MINISTRY OF HEALTH'!$C$17</f>
        <v>40100000</v>
      </c>
      <c r="F19" s="25">
        <f>'MINISTRY OF HEALTH'!$C$31</f>
        <v>12500000</v>
      </c>
      <c r="S19" s="57">
        <f>'AIDS &amp; GRANTS, MIN. OF HEALTH'!C12</f>
        <v>1902975067</v>
      </c>
    </row>
    <row r="20" spans="1:19" s="2" customFormat="1" ht="35.1" customHeight="1">
      <c r="A20" s="27" t="s">
        <v>297</v>
      </c>
      <c r="C20" s="57">
        <f>'HOSPITAL MANAGEMENT BOARD'!$C$12</f>
        <v>694616844.48000002</v>
      </c>
      <c r="D20" s="25"/>
      <c r="E20" s="25"/>
    </row>
    <row r="21" spans="1:19" s="2" customFormat="1" ht="35.1" customHeight="1">
      <c r="A21" s="71" t="s">
        <v>298</v>
      </c>
      <c r="C21" s="25">
        <f>'MINISTRY OF WOMEN AFFAIRS &amp; SOC'!$C$12</f>
        <v>2800000</v>
      </c>
      <c r="D21" s="25">
        <f>'MINISTRY OF WOMEN AFFAIRS &amp; SOC'!$C$17</f>
        <v>200000</v>
      </c>
      <c r="E21" s="25"/>
      <c r="S21" s="57">
        <f>'AIDS &amp; GRANTS, MIN. OF Women Af'!C12</f>
        <v>500000000</v>
      </c>
    </row>
    <row r="22" spans="1:19" s="2" customFormat="1" ht="35.1" customHeight="1">
      <c r="A22" s="27" t="s">
        <v>299</v>
      </c>
      <c r="C22" s="25">
        <f>'JUDICIARY- HIGH COURT'!$C$10</f>
        <v>231000000</v>
      </c>
      <c r="E22" s="25">
        <f>'JUDICIARY- HIGH COURT'!$C$15</f>
        <v>18000000</v>
      </c>
    </row>
    <row r="23" spans="1:19" s="2" customFormat="1" ht="35.1" customHeight="1">
      <c r="A23" s="27" t="s">
        <v>300</v>
      </c>
      <c r="C23" s="20">
        <f>'JUDICIARY- CUSTOMARY COURT'!$C$13</f>
        <v>0</v>
      </c>
      <c r="E23" s="25">
        <f>'JUDICIARY- CUSTOMARY COURT'!$C$17</f>
        <v>0</v>
      </c>
    </row>
    <row r="24" spans="1:19" s="2" customFormat="1" ht="35.1" customHeight="1">
      <c r="A24" s="60" t="s">
        <v>301</v>
      </c>
      <c r="C24" s="25">
        <f>'MINISTRY OF ENERGY AND WATER'!$C$12</f>
        <v>11940000</v>
      </c>
      <c r="S24" s="57">
        <f>'AIDS &amp; GRANTS, MIN. OF ENERGY &amp;'!C12</f>
        <v>878275000</v>
      </c>
    </row>
    <row r="25" spans="1:19" s="2" customFormat="1" ht="35.1" customHeight="1">
      <c r="A25" s="27" t="s">
        <v>302</v>
      </c>
      <c r="C25" s="25">
        <f>'URBAN WATER BOARD'!$C$12</f>
        <v>9840000</v>
      </c>
      <c r="D25" s="25">
        <f>'URBAN WATER BOARD'!$C$18</f>
        <v>25601000</v>
      </c>
    </row>
    <row r="26" spans="1:19" s="2" customFormat="1" ht="35.1" customHeight="1">
      <c r="A26" s="27" t="s">
        <v>303</v>
      </c>
      <c r="C26" s="25">
        <f>'RURAL ELECTRICITY BOARD'!$C$12</f>
        <v>2000000</v>
      </c>
    </row>
    <row r="27" spans="1:19" s="2" customFormat="1" ht="35.1" customHeight="1">
      <c r="A27" s="27" t="s">
        <v>304</v>
      </c>
      <c r="C27" s="25">
        <f>'MINISTRY OF TRANSPORT'!$C$12</f>
        <v>8000000</v>
      </c>
      <c r="D27" s="25">
        <f>'MINISTRY OF TRANSPORT'!$C$18</f>
        <v>162000000</v>
      </c>
    </row>
    <row r="28" spans="1:19" s="2" customFormat="1" ht="35.1" customHeight="1">
      <c r="A28" s="27" t="s">
        <v>305</v>
      </c>
      <c r="D28" s="25"/>
    </row>
    <row r="29" spans="1:19" s="2" customFormat="1" ht="35.1" customHeight="1">
      <c r="A29" s="27" t="s">
        <v>306</v>
      </c>
      <c r="C29" s="25">
        <f>'MINISTRY OF LANDS AND SURVEYS'!$C$13</f>
        <v>450000000</v>
      </c>
      <c r="F29" s="25">
        <f>'MINISTRY OF LANDS AND SURVEYS'!$C$25</f>
        <v>3600000</v>
      </c>
      <c r="I29" s="6"/>
      <c r="M29" s="25">
        <f>'MINISTRY OF LANDS AND SURVEYS'!$C$29</f>
        <v>360000000</v>
      </c>
    </row>
    <row r="30" spans="1:19" s="2" customFormat="1" ht="35.1" customHeight="1">
      <c r="A30" s="27" t="s">
        <v>307</v>
      </c>
      <c r="C30" s="25">
        <f>'MINISTRY OF WORKS'!$C$12</f>
        <v>31000000</v>
      </c>
      <c r="D30" s="25">
        <f>'MINISTRY OF WORKS'!$C$27</f>
        <v>2500000</v>
      </c>
      <c r="E30" s="57">
        <f>'MINISTRY OF WORKS'!$C$20</f>
        <v>165000000</v>
      </c>
      <c r="F30" s="25">
        <f>'MINISTRY OF WORKS'!$C$23</f>
        <v>1500000</v>
      </c>
    </row>
    <row r="31" spans="1:19" s="2" customFormat="1" ht="35.1" customHeight="1">
      <c r="A31" s="27" t="s">
        <v>657</v>
      </c>
      <c r="C31" s="25"/>
      <c r="F31" s="25">
        <f>'INDEPENDENT ELECTORAL COMM.'!$C$16</f>
        <v>22800000</v>
      </c>
    </row>
    <row r="32" spans="1:19" s="2" customFormat="1" ht="35.1" customHeight="1">
      <c r="A32" s="27" t="s">
        <v>308</v>
      </c>
      <c r="C32" s="25">
        <f>'MINISTRY OF BASIC EDUCATION'!$C$12</f>
        <v>0</v>
      </c>
      <c r="M32" s="57">
        <f>'MINISTRY OF BASIC EDUCATION'!$C$21</f>
        <v>0</v>
      </c>
      <c r="Q32" s="57"/>
    </row>
    <row r="33" spans="1:19" s="2" customFormat="1" ht="35.1" customHeight="1">
      <c r="A33" s="71" t="s">
        <v>309</v>
      </c>
      <c r="C33" s="26">
        <f>'MIN. OF  EDUCATION'!$C$13</f>
        <v>65850000</v>
      </c>
      <c r="M33" s="25">
        <f>'MIN. OF  EDUCATION'!$C$22</f>
        <v>5000000</v>
      </c>
      <c r="Q33" s="6">
        <f>'AIDS &amp; GRANTS, MIN. OF EDUCA'!$C$12</f>
        <v>1390000000</v>
      </c>
      <c r="R33" s="6"/>
      <c r="S33" s="6"/>
    </row>
    <row r="34" spans="1:19" s="2" customFormat="1" ht="35.1" customHeight="1">
      <c r="A34" s="27" t="s">
        <v>310</v>
      </c>
      <c r="C34" s="25">
        <f>' MINISTRY OF ENVIRONMENT'!$C$13</f>
        <v>56855000</v>
      </c>
      <c r="E34" s="25">
        <f>' MINISTRY OF ENVIRONMENT'!$C$22</f>
        <v>11000000</v>
      </c>
      <c r="O34" s="57">
        <f>'Long Term Borro.MINISTRY OF ENV'!$C$13</f>
        <v>1000000000</v>
      </c>
    </row>
    <row r="35" spans="1:19" s="2" customFormat="1" ht="35.1" customHeight="1">
      <c r="A35" s="27" t="s">
        <v>311</v>
      </c>
      <c r="B35" s="25"/>
      <c r="C35" s="25">
        <f>'WASTE MANAGEMENT BOARD'!$C$12</f>
        <v>101500000</v>
      </c>
      <c r="D35" s="25"/>
      <c r="E35" s="25">
        <f>'WASTE MANAGEMENT BOARD'!$C$18</f>
        <v>57450000</v>
      </c>
      <c r="F35" s="25">
        <f>'WASTE MANAGEMENT BOARD'!$C$26</f>
        <v>100000</v>
      </c>
    </row>
    <row r="36" spans="1:19" s="2" customFormat="1" ht="35.1" customHeight="1">
      <c r="A36" s="27" t="s">
        <v>312</v>
      </c>
      <c r="B36" s="25">
        <f>'FORESTRY MGT &amp; UTILISATION'!$C$13</f>
        <v>60000000</v>
      </c>
      <c r="C36" s="25">
        <f>'FORESTRY MGT &amp; UTILISATION'!$C$17</f>
        <v>146008000</v>
      </c>
      <c r="D36" s="25"/>
      <c r="E36" s="25">
        <f>'FORESTRY MGT &amp; UTILISATION'!$C$27</f>
        <v>55000000</v>
      </c>
      <c r="M36" s="57">
        <f>'FORESTRY MGT &amp; UTILISATION'!C32</f>
        <v>100000000</v>
      </c>
    </row>
    <row r="37" spans="1:19" s="2" customFormat="1" ht="35.1" customHeight="1">
      <c r="A37" s="70" t="s">
        <v>630</v>
      </c>
      <c r="B37" s="49">
        <f>'MINISTRY OF EST &amp; SPECIAL DUTI.'!$C$13</f>
        <v>2000000</v>
      </c>
      <c r="C37" s="25">
        <f>'MINISTRY OF EST &amp; SPECIAL DUTI.'!$C$18</f>
        <v>3700000</v>
      </c>
    </row>
    <row r="38" spans="1:19" s="2" customFormat="1" ht="35.1" customHeight="1">
      <c r="A38" s="60" t="s">
        <v>313</v>
      </c>
      <c r="C38" s="25">
        <f>'MINISTRY OF JUSTICE'!$C$14</f>
        <v>115500000</v>
      </c>
    </row>
    <row r="39" spans="1:19" s="2" customFormat="1" ht="35.1" customHeight="1">
      <c r="A39" s="27" t="s">
        <v>651</v>
      </c>
      <c r="C39" s="20">
        <f>'MINISTRY OF SOLID MINER,OIL&amp;GAS'!$C$13</f>
        <v>120250000</v>
      </c>
    </row>
    <row r="40" spans="1:19" s="2" customFormat="1" ht="35.1" customHeight="1">
      <c r="A40" s="27" t="s">
        <v>318</v>
      </c>
      <c r="C40" s="61">
        <f>'EDO DEV. &amp; PLANNING AUTHORITY'!$C$12</f>
        <v>1300000</v>
      </c>
      <c r="D40" s="49">
        <f>'EDO DEV. &amp; PLANNING AUTHORITY'!$C$24</f>
        <v>44260000</v>
      </c>
      <c r="I40" s="25">
        <f>'EDO DEV. &amp; PLANNING AUTHORITY'!$C$34</f>
        <v>169156319</v>
      </c>
      <c r="M40" s="6">
        <f>'EDO DEV. &amp; PLANNING AUTHORITY'!$C$52</f>
        <v>3460000</v>
      </c>
      <c r="Q40" s="57">
        <f>'AIDS &amp; GRANTS, MIN. OF ENERGY &amp;'!$C$12</f>
        <v>878275000</v>
      </c>
    </row>
    <row r="41" spans="1:19" s="2" customFormat="1" ht="35.1" customHeight="1">
      <c r="A41" s="27" t="s">
        <v>315</v>
      </c>
      <c r="C41" s="61">
        <f>'HOUSING &amp; URBAN DEVELOPMENT'!$C$13</f>
        <v>429000000</v>
      </c>
      <c r="D41" s="49">
        <f>'HOUSING &amp; URBAN DEVELOPMENT'!$C$23</f>
        <v>1650000</v>
      </c>
      <c r="E41" s="57">
        <f>'HOUSING &amp; URBAN DEVELOPMENT'!$C$19</f>
        <v>55000000</v>
      </c>
      <c r="I41" s="25"/>
      <c r="Q41" s="57"/>
      <c r="R41" s="57"/>
    </row>
    <row r="42" spans="1:19" s="2" customFormat="1" ht="35.1" customHeight="1">
      <c r="A42" s="71" t="s">
        <v>316</v>
      </c>
      <c r="C42" s="25">
        <f>'DIR. OF INFO.&amp;COMM. TECH.'!C13</f>
        <v>300000</v>
      </c>
      <c r="E42" s="25">
        <f>'DIR. OF INFO.&amp;COMM. TECH.'!$C$17</f>
        <v>750000</v>
      </c>
    </row>
    <row r="43" spans="1:19" s="2" customFormat="1" ht="35.1" customHeight="1">
      <c r="A43" s="27" t="s">
        <v>317</v>
      </c>
      <c r="C43" s="61">
        <f>'EDO STATE LIAISON OFFICE, Abuja'!$C$13</f>
        <v>3000000</v>
      </c>
      <c r="D43" s="25"/>
    </row>
    <row r="44" spans="1:19" s="2" customFormat="1" ht="35.1" customHeight="1">
      <c r="A44" s="27" t="s">
        <v>319</v>
      </c>
      <c r="N44" s="7"/>
      <c r="P44" s="25">
        <f>'MINISTRY OF FINANCE'!$C$13</f>
        <v>21048990.91</v>
      </c>
    </row>
    <row r="45" spans="1:19" s="2" customFormat="1" ht="35.1" customHeight="1">
      <c r="A45" s="27" t="s">
        <v>811</v>
      </c>
      <c r="N45" s="7"/>
      <c r="P45" s="25"/>
      <c r="Q45" s="147">
        <f>'FEDERATION ACCOUNT'!C28</f>
        <v>5500000000</v>
      </c>
      <c r="R45" s="57">
        <f>'CDF, Min. Of Finance'!C12</f>
        <v>2000000000</v>
      </c>
    </row>
    <row r="46" spans="1:19" s="2" customFormat="1" ht="35.1" customHeight="1">
      <c r="A46" s="70" t="s">
        <v>326</v>
      </c>
      <c r="O46" s="7">
        <f>'Long Term Borr. MINISTRY OF BUD'!$C$13</f>
        <v>23325000000</v>
      </c>
      <c r="Q46" s="57">
        <f>'AIDS &amp; GRANTS, MIN. OF BUDGET'!$C$13</f>
        <v>4500000000</v>
      </c>
      <c r="R46" s="57"/>
      <c r="S46" s="57">
        <f>'AIDS &amp; GRANTS, MIN. OF BUDGET'!C22</f>
        <v>5100000000</v>
      </c>
    </row>
    <row r="47" spans="1:19" s="2" customFormat="1" ht="35.1" customHeight="1">
      <c r="A47" s="60" t="s">
        <v>627</v>
      </c>
      <c r="C47" s="57">
        <f>'EDO STATE LIAISON OFFICE, LAGOS'!$C$14</f>
        <v>3000000</v>
      </c>
      <c r="O47" s="7"/>
    </row>
    <row r="48" spans="1:19" s="2" customFormat="1" ht="35.1" customHeight="1">
      <c r="A48" s="60" t="s">
        <v>739</v>
      </c>
      <c r="C48" s="57">
        <f>'Edo University, Iyamho'!C18</f>
        <v>108000000</v>
      </c>
      <c r="O48" s="7"/>
    </row>
    <row r="49" spans="1:35" s="2" customFormat="1" ht="35.1" customHeight="1">
      <c r="A49" s="60" t="s">
        <v>740</v>
      </c>
      <c r="C49" s="57">
        <f>'COLL OF EDUC, IGUEBEN'!C18</f>
        <v>17753000</v>
      </c>
      <c r="O49" s="7"/>
    </row>
    <row r="50" spans="1:35" s="2" customFormat="1" ht="35.1" customHeight="1">
      <c r="A50" s="60" t="s">
        <v>741</v>
      </c>
      <c r="C50" s="57">
        <f>'COLL OF EDUC, EKIADOLOR'!C18</f>
        <v>32000000</v>
      </c>
      <c r="O50" s="7"/>
    </row>
    <row r="51" spans="1:35" s="2" customFormat="1" ht="35.1" customHeight="1">
      <c r="A51" s="60" t="s">
        <v>764</v>
      </c>
      <c r="C51" s="57">
        <f>AAU!$C$13</f>
        <v>3378318373</v>
      </c>
      <c r="O51" s="7"/>
    </row>
    <row r="52" spans="1:35" s="2" customFormat="1" ht="35.1" customHeight="1">
      <c r="A52" s="27" t="s">
        <v>817</v>
      </c>
      <c r="Q52" s="57">
        <f>SUBEB!C12</f>
        <v>1719876876</v>
      </c>
    </row>
    <row r="53" spans="1:35" s="2" customFormat="1" ht="35.1" customHeight="1">
      <c r="A53" s="62" t="s">
        <v>320</v>
      </c>
      <c r="B53" s="7">
        <f>SUM(B5:B52)</f>
        <v>410000000</v>
      </c>
      <c r="C53" s="7">
        <f t="shared" ref="C53:W53" si="0">SUM(C5:C52)</f>
        <v>7487284767.4799995</v>
      </c>
      <c r="D53" s="7">
        <f t="shared" si="0"/>
        <v>448811000</v>
      </c>
      <c r="E53" s="7">
        <f t="shared" si="0"/>
        <v>362200000</v>
      </c>
      <c r="F53" s="7">
        <f t="shared" si="0"/>
        <v>572600000</v>
      </c>
      <c r="G53" s="7">
        <f t="shared" si="0"/>
        <v>150000</v>
      </c>
      <c r="H53" s="7">
        <f t="shared" si="0"/>
        <v>817600000</v>
      </c>
      <c r="I53" s="7">
        <f>SUM(I5:I52)</f>
        <v>169156319</v>
      </c>
      <c r="J53" s="7">
        <f t="shared" si="0"/>
        <v>23069140956</v>
      </c>
      <c r="K53" s="7">
        <f t="shared" si="0"/>
        <v>0</v>
      </c>
      <c r="L53" s="7">
        <f t="shared" si="0"/>
        <v>0</v>
      </c>
      <c r="M53" s="7">
        <f t="shared" si="0"/>
        <v>468460000</v>
      </c>
      <c r="N53" s="7">
        <f t="shared" si="0"/>
        <v>0</v>
      </c>
      <c r="O53" s="7">
        <f t="shared" si="0"/>
        <v>25000000000</v>
      </c>
      <c r="P53" s="7">
        <f t="shared" si="0"/>
        <v>21048990.91</v>
      </c>
      <c r="Q53" s="7">
        <f t="shared" si="0"/>
        <v>13988151876</v>
      </c>
      <c r="R53" s="7">
        <f t="shared" si="0"/>
        <v>2000000000</v>
      </c>
      <c r="S53" s="7">
        <f t="shared" si="0"/>
        <v>8568950067</v>
      </c>
      <c r="T53" s="7">
        <f t="shared" si="0"/>
        <v>0</v>
      </c>
      <c r="U53" s="7">
        <f t="shared" si="0"/>
        <v>0</v>
      </c>
      <c r="V53" s="7">
        <f t="shared" si="0"/>
        <v>0</v>
      </c>
      <c r="W53" s="7">
        <f t="shared" si="0"/>
        <v>0</v>
      </c>
    </row>
    <row r="54" spans="1: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5" spans="1:35" ht="21">
      <c r="A95" s="41"/>
    </row>
    <row r="96" spans="1:35" ht="21">
      <c r="A96" s="41"/>
    </row>
    <row r="97" spans="1:1" ht="21">
      <c r="A97" s="41"/>
    </row>
    <row r="98" spans="1:1" ht="21">
      <c r="A98" s="41"/>
    </row>
  </sheetData>
  <printOptions horizontalCentered="1" verticalCentered="1"/>
  <pageMargins left="0.17" right="0.36" top="0.39" bottom="0.16" header="0.3" footer="0.18"/>
  <pageSetup scale="2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6"/>
  <sheetViews>
    <sheetView view="pageBreakPreview" zoomScale="69" zoomScaleSheetLayoutView="69" workbookViewId="0">
      <selection activeCell="B12" sqref="B12"/>
    </sheetView>
  </sheetViews>
  <sheetFormatPr defaultRowHeight="15"/>
  <cols>
    <col min="1" max="1" width="24.28515625" customWidth="1"/>
    <col min="2" max="2" width="64.5703125" customWidth="1"/>
    <col min="3" max="3" width="26.42578125" customWidth="1"/>
    <col min="4" max="4" width="23" customWidth="1"/>
    <col min="5" max="5" width="21.85546875" customWidth="1"/>
    <col min="6" max="6" width="22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393" t="s">
        <v>56</v>
      </c>
      <c r="B4" s="393"/>
      <c r="C4" s="393"/>
      <c r="D4" s="393"/>
      <c r="E4" s="393"/>
      <c r="F4" s="252"/>
    </row>
    <row r="5" spans="1:6" ht="20.25">
      <c r="A5" s="171" t="s">
        <v>1</v>
      </c>
      <c r="B5" s="172" t="s">
        <v>605</v>
      </c>
      <c r="C5" s="172"/>
      <c r="D5" s="171"/>
      <c r="E5" s="171"/>
      <c r="F5" s="169"/>
    </row>
    <row r="6" spans="1:6" ht="20.25">
      <c r="A6" s="393" t="s">
        <v>606</v>
      </c>
      <c r="B6" s="393"/>
      <c r="C6" s="393"/>
      <c r="D6" s="393"/>
      <c r="E6" s="171"/>
      <c r="F6" s="253"/>
    </row>
    <row r="7" spans="1:6" ht="20.25">
      <c r="A7" s="393" t="s">
        <v>213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s="66" customFormat="1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333</v>
      </c>
      <c r="F9" s="221" t="s">
        <v>332</v>
      </c>
    </row>
    <row r="10" spans="1:6" ht="38.25" customHeight="1">
      <c r="A10" s="224"/>
      <c r="B10" s="224"/>
      <c r="C10" s="221">
        <v>2017</v>
      </c>
      <c r="D10" s="221">
        <v>2016</v>
      </c>
      <c r="E10" s="221" t="s">
        <v>819</v>
      </c>
      <c r="F10" s="221">
        <v>2015</v>
      </c>
    </row>
    <row r="11" spans="1:6" ht="15.75" customHeight="1">
      <c r="A11" s="165"/>
      <c r="B11" s="165"/>
      <c r="C11" s="165"/>
      <c r="D11" s="254"/>
      <c r="E11" s="165"/>
      <c r="F11" s="165"/>
    </row>
    <row r="12" spans="1:6" ht="24.95" customHeight="1">
      <c r="A12" s="189">
        <v>12020700</v>
      </c>
      <c r="B12" s="178" t="s">
        <v>587</v>
      </c>
      <c r="C12" s="202">
        <f>SUM(C15:C17)</f>
        <v>20000000</v>
      </c>
      <c r="D12" s="202">
        <v>30000000</v>
      </c>
      <c r="E12" s="202">
        <f>SUM(E15:E17)</f>
        <v>1401205</v>
      </c>
      <c r="F12" s="202">
        <f>SUM(F15:F17)</f>
        <v>2202500</v>
      </c>
    </row>
    <row r="13" spans="1:6" ht="24.95" customHeight="1">
      <c r="A13" s="189"/>
      <c r="B13" s="178"/>
      <c r="C13" s="202"/>
      <c r="D13" s="202"/>
      <c r="E13" s="202"/>
      <c r="F13" s="202"/>
    </row>
    <row r="14" spans="1:6" ht="24.95" customHeight="1">
      <c r="A14" s="190">
        <v>12020709</v>
      </c>
      <c r="B14" s="165" t="s">
        <v>588</v>
      </c>
      <c r="C14" s="201">
        <f>SUM(C15:C17)</f>
        <v>20000000</v>
      </c>
      <c r="D14" s="201">
        <v>30000000</v>
      </c>
      <c r="E14" s="201">
        <f>SUM(E15:E17)</f>
        <v>1401205</v>
      </c>
      <c r="F14" s="201">
        <f>SUM(F15:F17)</f>
        <v>2202500</v>
      </c>
    </row>
    <row r="15" spans="1:6" ht="24.95" customHeight="1">
      <c r="A15" s="196" t="s">
        <v>591</v>
      </c>
      <c r="B15" s="165" t="s">
        <v>16</v>
      </c>
      <c r="C15" s="201">
        <v>18000000</v>
      </c>
      <c r="D15" s="201">
        <v>18000000</v>
      </c>
      <c r="E15" s="201">
        <v>1401205</v>
      </c>
      <c r="F15" s="201">
        <v>2202500</v>
      </c>
    </row>
    <row r="16" spans="1:6" ht="24.95" customHeight="1">
      <c r="A16" s="196" t="s">
        <v>592</v>
      </c>
      <c r="B16" s="165" t="s">
        <v>17</v>
      </c>
      <c r="C16" s="201">
        <v>2000000</v>
      </c>
      <c r="D16" s="201">
        <v>2000000</v>
      </c>
      <c r="E16" s="201">
        <v>0</v>
      </c>
      <c r="F16" s="201">
        <v>0</v>
      </c>
    </row>
    <row r="17" spans="1:6" ht="24.95" customHeight="1">
      <c r="A17" s="196" t="s">
        <v>593</v>
      </c>
      <c r="B17" s="165" t="s">
        <v>407</v>
      </c>
      <c r="C17" s="201"/>
      <c r="D17" s="201">
        <v>10000000</v>
      </c>
      <c r="E17" s="201">
        <v>0</v>
      </c>
      <c r="F17" s="201">
        <v>0</v>
      </c>
    </row>
    <row r="18" spans="1:6" ht="19.5">
      <c r="A18" s="190"/>
      <c r="B18" s="165"/>
      <c r="C18" s="201"/>
      <c r="D18" s="201"/>
      <c r="E18" s="201"/>
      <c r="F18" s="201"/>
    </row>
    <row r="19" spans="1:6" ht="19.5">
      <c r="A19" s="190"/>
      <c r="B19" s="165"/>
      <c r="C19" s="201"/>
      <c r="D19" s="201"/>
      <c r="E19" s="201"/>
      <c r="F19" s="201"/>
    </row>
    <row r="20" spans="1:6" ht="20.25">
      <c r="A20" s="190"/>
      <c r="B20" s="167" t="s">
        <v>320</v>
      </c>
      <c r="C20" s="202">
        <f>C12+C19</f>
        <v>20000000</v>
      </c>
      <c r="D20" s="202">
        <f>D12+D19</f>
        <v>30000000</v>
      </c>
      <c r="E20" s="202">
        <f>E12+E19</f>
        <v>1401205</v>
      </c>
      <c r="F20" s="202">
        <f>F12+F19</f>
        <v>2202500</v>
      </c>
    </row>
    <row r="21" spans="1:6" ht="19.5">
      <c r="A21" s="190"/>
      <c r="B21" s="165"/>
      <c r="C21" s="165"/>
      <c r="D21" s="165"/>
      <c r="E21" s="165"/>
      <c r="F21" s="26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</sheetData>
  <mergeCells count="4">
    <mergeCell ref="A7:E7"/>
    <mergeCell ref="A1:F1"/>
    <mergeCell ref="A4:E4"/>
    <mergeCell ref="A6:D6"/>
  </mergeCells>
  <pageMargins left="0.7" right="0.7" top="0.75" bottom="0.75" header="0.3" footer="0.3"/>
  <pageSetup scale="61" orientation="landscape" r:id="rId1"/>
  <headerFooter>
    <oddFooter>&amp;R&amp;14Page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workbookViewId="0">
      <selection activeCell="C12" sqref="C12:F18"/>
    </sheetView>
  </sheetViews>
  <sheetFormatPr defaultRowHeight="15"/>
  <cols>
    <col min="1" max="1" width="24.28515625" customWidth="1"/>
    <col min="2" max="2" width="75.28515625" customWidth="1"/>
    <col min="3" max="3" width="24" customWidth="1"/>
    <col min="4" max="4" width="22.28515625" customWidth="1"/>
    <col min="5" max="5" width="20.140625" customWidth="1"/>
    <col min="6" max="6" width="21.42578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393" t="s">
        <v>406</v>
      </c>
      <c r="B4" s="393"/>
      <c r="C4" s="393"/>
      <c r="D4" s="393"/>
      <c r="E4" s="393"/>
      <c r="F4" s="252"/>
    </row>
    <row r="5" spans="1:6" ht="20.25">
      <c r="A5" s="171" t="s">
        <v>1</v>
      </c>
      <c r="B5" s="264" t="s">
        <v>605</v>
      </c>
      <c r="C5" s="264"/>
      <c r="D5" s="171"/>
      <c r="E5" s="171"/>
      <c r="F5" s="171"/>
    </row>
    <row r="6" spans="1:6" ht="20.25">
      <c r="A6" s="393" t="s">
        <v>18</v>
      </c>
      <c r="B6" s="393"/>
      <c r="C6" s="393"/>
      <c r="D6" s="393"/>
      <c r="E6" s="393"/>
      <c r="F6" s="393"/>
    </row>
    <row r="7" spans="1:6" ht="20.25">
      <c r="A7" s="393" t="s">
        <v>214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3.75" customHeight="1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48" customHeight="1">
      <c r="A10" s="224"/>
      <c r="B10" s="224"/>
      <c r="C10" s="221">
        <v>2017</v>
      </c>
      <c r="D10" s="221">
        <v>2016</v>
      </c>
      <c r="E10" s="221" t="s">
        <v>819</v>
      </c>
      <c r="F10" s="221">
        <v>2015</v>
      </c>
    </row>
    <row r="11" spans="1:6" ht="18" customHeight="1">
      <c r="A11" s="165"/>
      <c r="B11" s="165"/>
      <c r="C11" s="165"/>
      <c r="D11" s="254"/>
      <c r="E11" s="165"/>
      <c r="F11" s="165"/>
    </row>
    <row r="12" spans="1:6" ht="20.25">
      <c r="A12" s="189">
        <v>12020700</v>
      </c>
      <c r="B12" s="178" t="s">
        <v>587</v>
      </c>
      <c r="C12" s="265">
        <v>2000000</v>
      </c>
      <c r="D12" s="202">
        <v>2000000</v>
      </c>
      <c r="E12" s="202">
        <f>E14</f>
        <v>70000</v>
      </c>
      <c r="F12" s="202">
        <f>F14</f>
        <v>175000</v>
      </c>
    </row>
    <row r="13" spans="1:6" ht="19.5">
      <c r="A13" s="190"/>
      <c r="B13" s="165"/>
      <c r="C13" s="201"/>
      <c r="D13" s="201"/>
      <c r="E13" s="201"/>
      <c r="F13" s="201"/>
    </row>
    <row r="14" spans="1:6" ht="19.5">
      <c r="A14" s="190">
        <v>12020709</v>
      </c>
      <c r="B14" s="165" t="s">
        <v>594</v>
      </c>
      <c r="C14" s="201">
        <v>2000000</v>
      </c>
      <c r="D14" s="201">
        <v>2000000</v>
      </c>
      <c r="E14" s="201">
        <f>E15</f>
        <v>70000</v>
      </c>
      <c r="F14" s="201">
        <f>F15</f>
        <v>175000</v>
      </c>
    </row>
    <row r="15" spans="1:6" ht="19.5">
      <c r="A15" s="195" t="s">
        <v>591</v>
      </c>
      <c r="B15" s="165" t="s">
        <v>181</v>
      </c>
      <c r="C15" s="201">
        <v>2000000</v>
      </c>
      <c r="D15" s="201">
        <v>2000000</v>
      </c>
      <c r="E15" s="201">
        <v>70000</v>
      </c>
      <c r="F15" s="201">
        <v>175000</v>
      </c>
    </row>
    <row r="16" spans="1:6" ht="19.5">
      <c r="A16" s="195"/>
      <c r="B16" s="165"/>
      <c r="C16" s="201"/>
      <c r="D16" s="201"/>
      <c r="E16" s="201"/>
      <c r="F16" s="201"/>
    </row>
    <row r="17" spans="1:6" ht="19.5">
      <c r="A17" s="195"/>
      <c r="B17" s="165"/>
      <c r="C17" s="201"/>
      <c r="D17" s="201"/>
      <c r="E17" s="201"/>
      <c r="F17" s="201"/>
    </row>
    <row r="18" spans="1:6" ht="20.25">
      <c r="A18" s="190"/>
      <c r="B18" s="167" t="s">
        <v>320</v>
      </c>
      <c r="C18" s="202">
        <f>C12+C16</f>
        <v>2000000</v>
      </c>
      <c r="D18" s="202">
        <f>D12+D16</f>
        <v>2000000</v>
      </c>
      <c r="E18" s="202">
        <f>E12+E16</f>
        <v>70000</v>
      </c>
      <c r="F18" s="202">
        <f>F12+F16</f>
        <v>175000</v>
      </c>
    </row>
    <row r="19" spans="1:6">
      <c r="F19" s="12"/>
    </row>
    <row r="20" spans="1:6">
      <c r="F20" s="12"/>
    </row>
    <row r="21" spans="1:6">
      <c r="F21" s="12"/>
    </row>
    <row r="32" spans="1:6">
      <c r="C32" s="126"/>
    </row>
  </sheetData>
  <mergeCells count="4">
    <mergeCell ref="A1:F1"/>
    <mergeCell ref="A7:E7"/>
    <mergeCell ref="A6:F6"/>
    <mergeCell ref="A4:E4"/>
  </mergeCells>
  <pageMargins left="0.7" right="0.7" top="0.75" bottom="0.75" header="0.3" footer="0.3"/>
  <pageSetup scale="64" orientation="landscape" r:id="rId1"/>
  <headerFooter>
    <oddFooter>&amp;R&amp;14Page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86" zoomScaleSheetLayoutView="86" workbookViewId="0">
      <selection activeCell="B17" sqref="B17"/>
    </sheetView>
  </sheetViews>
  <sheetFormatPr defaultRowHeight="15"/>
  <cols>
    <col min="1" max="1" width="21.85546875" customWidth="1"/>
    <col min="2" max="2" width="67.28515625" customWidth="1"/>
    <col min="3" max="3" width="25.28515625" customWidth="1"/>
    <col min="4" max="4" width="25.42578125" style="36" customWidth="1"/>
    <col min="5" max="5" width="23.85546875" style="36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68"/>
      <c r="E2" s="268"/>
      <c r="F2" s="252"/>
    </row>
    <row r="3" spans="1:6" ht="20.25">
      <c r="A3" s="393" t="s">
        <v>476</v>
      </c>
      <c r="B3" s="393"/>
      <c r="C3" s="393"/>
      <c r="D3" s="393"/>
      <c r="E3" s="393"/>
      <c r="F3" s="393"/>
    </row>
    <row r="4" spans="1:6" ht="20.25">
      <c r="A4" s="171" t="s">
        <v>1</v>
      </c>
      <c r="B4" s="172" t="s">
        <v>479</v>
      </c>
      <c r="C4" s="172"/>
      <c r="D4" s="173"/>
      <c r="E4" s="173"/>
      <c r="F4" s="171"/>
    </row>
    <row r="5" spans="1:6" ht="20.25">
      <c r="A5" s="393" t="s">
        <v>19</v>
      </c>
      <c r="B5" s="393"/>
      <c r="C5" s="393"/>
      <c r="D5" s="393"/>
      <c r="E5" s="393"/>
      <c r="F5" s="393"/>
    </row>
    <row r="6" spans="1:6" ht="20.25">
      <c r="A6" s="393" t="s">
        <v>480</v>
      </c>
      <c r="B6" s="393"/>
      <c r="C6" s="393"/>
      <c r="D6" s="393"/>
      <c r="E6" s="393"/>
      <c r="F6" s="171"/>
    </row>
    <row r="7" spans="1:6" ht="19.5">
      <c r="A7" s="169"/>
      <c r="B7" s="169"/>
      <c r="C7" s="169"/>
      <c r="D7" s="170"/>
      <c r="E7" s="170"/>
      <c r="F7" s="169"/>
    </row>
    <row r="8" spans="1:6" ht="40.5">
      <c r="A8" s="221" t="s">
        <v>3</v>
      </c>
      <c r="B8" s="221" t="s">
        <v>5</v>
      </c>
      <c r="C8" s="221" t="s">
        <v>333</v>
      </c>
      <c r="D8" s="271" t="s">
        <v>333</v>
      </c>
      <c r="E8" s="271" t="s">
        <v>332</v>
      </c>
      <c r="F8" s="221" t="s">
        <v>332</v>
      </c>
    </row>
    <row r="9" spans="1:6" ht="39" customHeight="1">
      <c r="A9" s="222"/>
      <c r="B9" s="222"/>
      <c r="C9" s="221">
        <v>2017</v>
      </c>
      <c r="D9" s="270">
        <v>2016</v>
      </c>
      <c r="E9" s="271" t="s">
        <v>819</v>
      </c>
      <c r="F9" s="221">
        <v>2015</v>
      </c>
    </row>
    <row r="10" spans="1:6" ht="15.75" customHeight="1">
      <c r="A10" s="165"/>
      <c r="B10" s="165"/>
      <c r="C10" s="165"/>
      <c r="D10" s="266"/>
      <c r="E10" s="166"/>
      <c r="F10" s="165"/>
    </row>
    <row r="11" spans="1:6" ht="20.25">
      <c r="A11" s="189">
        <v>12020400</v>
      </c>
      <c r="B11" s="178" t="s">
        <v>590</v>
      </c>
      <c r="C11" s="202">
        <f>SUM(C12+C17)</f>
        <v>102900000</v>
      </c>
      <c r="D11" s="202">
        <f>SUM(D12+D17)</f>
        <v>108000000</v>
      </c>
      <c r="E11" s="202">
        <f>SUM(E12+E17)</f>
        <v>26000242</v>
      </c>
      <c r="F11" s="202">
        <f>SUM(F12+F17)</f>
        <v>41494348</v>
      </c>
    </row>
    <row r="12" spans="1:6" ht="19.5">
      <c r="A12" s="190">
        <v>12020449</v>
      </c>
      <c r="B12" s="165" t="s">
        <v>607</v>
      </c>
      <c r="C12" s="201">
        <f>SUM(C13:C16)</f>
        <v>100900000</v>
      </c>
      <c r="D12" s="201">
        <f>SUM(D13:D16)</f>
        <v>106000000</v>
      </c>
      <c r="E12" s="201">
        <f>SUM(E13:E16)</f>
        <v>25850242</v>
      </c>
      <c r="F12" s="201">
        <f>SUM(F13:F16)</f>
        <v>41478348</v>
      </c>
    </row>
    <row r="13" spans="1:6" ht="19.5">
      <c r="A13" s="195" t="s">
        <v>385</v>
      </c>
      <c r="B13" s="165" t="s">
        <v>206</v>
      </c>
      <c r="C13" s="201">
        <v>51900000</v>
      </c>
      <c r="D13" s="201">
        <v>70000000</v>
      </c>
      <c r="E13" s="201">
        <v>22482000</v>
      </c>
      <c r="F13" s="201">
        <v>33244348</v>
      </c>
    </row>
    <row r="14" spans="1:6" ht="19.5">
      <c r="A14" s="195" t="s">
        <v>386</v>
      </c>
      <c r="B14" s="165" t="s">
        <v>772</v>
      </c>
      <c r="C14" s="201">
        <v>45000000</v>
      </c>
      <c r="D14" s="201">
        <v>30000000</v>
      </c>
      <c r="E14" s="201">
        <v>3084242</v>
      </c>
      <c r="F14" s="201">
        <v>4900000</v>
      </c>
    </row>
    <row r="15" spans="1:6" ht="19.5">
      <c r="A15" s="195" t="s">
        <v>387</v>
      </c>
      <c r="B15" s="165" t="s">
        <v>20</v>
      </c>
      <c r="C15" s="201">
        <v>2000000</v>
      </c>
      <c r="D15" s="201">
        <v>2000000</v>
      </c>
      <c r="E15" s="201">
        <v>104000</v>
      </c>
      <c r="F15" s="201">
        <v>2300000</v>
      </c>
    </row>
    <row r="16" spans="1:6" ht="19.5">
      <c r="A16" s="195" t="s">
        <v>388</v>
      </c>
      <c r="B16" s="165" t="s">
        <v>22</v>
      </c>
      <c r="C16" s="201">
        <v>2000000</v>
      </c>
      <c r="D16" s="201">
        <v>4000000</v>
      </c>
      <c r="E16" s="201">
        <v>180000</v>
      </c>
      <c r="F16" s="201">
        <v>1034000</v>
      </c>
    </row>
    <row r="17" spans="1:6" ht="19.5">
      <c r="A17" s="190">
        <v>12020450</v>
      </c>
      <c r="B17" s="165" t="s">
        <v>536</v>
      </c>
      <c r="C17" s="201">
        <f>C18</f>
        <v>2000000</v>
      </c>
      <c r="D17" s="201">
        <f>D18</f>
        <v>2000000</v>
      </c>
      <c r="E17" s="201">
        <f>E18</f>
        <v>150000</v>
      </c>
      <c r="F17" s="201">
        <f>F18</f>
        <v>16000</v>
      </c>
    </row>
    <row r="18" spans="1:6" ht="19.5">
      <c r="A18" s="267" t="s">
        <v>385</v>
      </c>
      <c r="B18" s="165" t="s">
        <v>21</v>
      </c>
      <c r="C18" s="201">
        <v>2000000</v>
      </c>
      <c r="D18" s="201">
        <v>2000000</v>
      </c>
      <c r="E18" s="201">
        <v>150000</v>
      </c>
      <c r="F18" s="201">
        <v>16000</v>
      </c>
    </row>
    <row r="19" spans="1:6" ht="19.5">
      <c r="A19" s="190"/>
      <c r="B19" s="165"/>
      <c r="C19" s="201"/>
      <c r="D19" s="201"/>
      <c r="E19" s="201"/>
      <c r="F19" s="201"/>
    </row>
    <row r="20" spans="1:6" ht="19.5">
      <c r="A20" s="190"/>
      <c r="B20" s="165"/>
      <c r="C20" s="201"/>
      <c r="D20" s="201"/>
      <c r="E20" s="201"/>
      <c r="F20" s="201"/>
    </row>
    <row r="21" spans="1:6" ht="20.25">
      <c r="A21" s="189">
        <v>12020700</v>
      </c>
      <c r="B21" s="178" t="s">
        <v>587</v>
      </c>
      <c r="C21" s="202">
        <f>C23</f>
        <v>2000000</v>
      </c>
      <c r="D21" s="202">
        <f>D23</f>
        <v>1000000</v>
      </c>
      <c r="E21" s="202">
        <f>E23</f>
        <v>250000</v>
      </c>
      <c r="F21" s="202">
        <f>F23</f>
        <v>23000</v>
      </c>
    </row>
    <row r="22" spans="1:6" ht="19.5">
      <c r="A22" s="190"/>
      <c r="B22" s="165"/>
      <c r="C22" s="201"/>
      <c r="D22" s="201"/>
      <c r="E22" s="201"/>
      <c r="F22" s="201"/>
    </row>
    <row r="23" spans="1:6" ht="19.5">
      <c r="A23" s="190">
        <v>12020711</v>
      </c>
      <c r="B23" s="165" t="s">
        <v>540</v>
      </c>
      <c r="C23" s="201">
        <f>SUM(C24:C25)</f>
        <v>2000000</v>
      </c>
      <c r="D23" s="201">
        <f>SUM(D24:D25)</f>
        <v>1000000</v>
      </c>
      <c r="E23" s="201">
        <f>SUM(E24:E25)</f>
        <v>250000</v>
      </c>
      <c r="F23" s="201">
        <f>SUM(F24:F25)</f>
        <v>23000</v>
      </c>
    </row>
    <row r="24" spans="1:6" ht="19.5">
      <c r="A24" s="195" t="s">
        <v>385</v>
      </c>
      <c r="B24" s="165" t="s">
        <v>773</v>
      </c>
      <c r="C24" s="201">
        <v>2000000</v>
      </c>
      <c r="D24" s="201">
        <v>1000000</v>
      </c>
      <c r="E24" s="201">
        <v>250000</v>
      </c>
      <c r="F24" s="201">
        <v>23000</v>
      </c>
    </row>
    <row r="25" spans="1:6" ht="19.5">
      <c r="A25" s="195" t="s">
        <v>386</v>
      </c>
      <c r="B25" s="165" t="s">
        <v>23</v>
      </c>
      <c r="C25" s="201">
        <v>0</v>
      </c>
      <c r="D25" s="201">
        <v>0</v>
      </c>
      <c r="E25" s="201"/>
      <c r="F25" s="201"/>
    </row>
    <row r="26" spans="1:6" ht="19.5">
      <c r="A26" s="190"/>
      <c r="B26" s="165"/>
      <c r="C26" s="201"/>
      <c r="D26" s="201"/>
      <c r="E26" s="201"/>
      <c r="F26" s="201"/>
    </row>
    <row r="27" spans="1:6" ht="20.25">
      <c r="A27" s="189">
        <v>12021200</v>
      </c>
      <c r="B27" s="178" t="s">
        <v>595</v>
      </c>
      <c r="C27" s="202">
        <f>C29</f>
        <v>150000</v>
      </c>
      <c r="D27" s="202">
        <f>D29</f>
        <v>150000</v>
      </c>
      <c r="E27" s="202">
        <f>E29</f>
        <v>75000</v>
      </c>
      <c r="F27" s="202">
        <f>F29</f>
        <v>150000</v>
      </c>
    </row>
    <row r="28" spans="1:6" ht="19.5">
      <c r="A28" s="190"/>
      <c r="B28" s="165"/>
      <c r="C28" s="201"/>
      <c r="D28" s="201"/>
      <c r="E28" s="201"/>
      <c r="F28" s="201"/>
    </row>
    <row r="29" spans="1:6" ht="19.5">
      <c r="A29" s="190">
        <v>12021212</v>
      </c>
      <c r="B29" s="165" t="s">
        <v>25</v>
      </c>
      <c r="C29" s="201">
        <v>150000</v>
      </c>
      <c r="D29" s="201">
        <v>150000</v>
      </c>
      <c r="E29" s="201">
        <v>75000</v>
      </c>
      <c r="F29" s="201">
        <v>150000</v>
      </c>
    </row>
    <row r="30" spans="1:6" ht="19.5">
      <c r="A30" s="190"/>
      <c r="B30" s="165"/>
      <c r="C30" s="201"/>
      <c r="D30" s="201"/>
      <c r="E30" s="201"/>
      <c r="F30" s="201"/>
    </row>
    <row r="31" spans="1:6" ht="20.25">
      <c r="A31" s="189">
        <v>12021300</v>
      </c>
      <c r="B31" s="178" t="s">
        <v>596</v>
      </c>
      <c r="C31" s="202">
        <f>C33</f>
        <v>7100000</v>
      </c>
      <c r="D31" s="202">
        <f>D33</f>
        <v>3000000</v>
      </c>
      <c r="E31" s="202">
        <f>E33</f>
        <v>1677720</v>
      </c>
      <c r="F31" s="202">
        <f>F33</f>
        <v>2962084.78</v>
      </c>
    </row>
    <row r="32" spans="1:6" ht="19.5">
      <c r="A32" s="190"/>
      <c r="B32" s="165"/>
      <c r="C32" s="272"/>
      <c r="D32" s="201"/>
      <c r="E32" s="201"/>
      <c r="F32" s="201"/>
    </row>
    <row r="33" spans="1:6" ht="19.5">
      <c r="A33" s="190">
        <v>12021302</v>
      </c>
      <c r="B33" s="165" t="s">
        <v>27</v>
      </c>
      <c r="C33" s="201">
        <v>7100000</v>
      </c>
      <c r="D33" s="201">
        <v>3000000</v>
      </c>
      <c r="E33" s="201">
        <v>1677720</v>
      </c>
      <c r="F33" s="201">
        <v>2962084.78</v>
      </c>
    </row>
    <row r="34" spans="1:6" ht="19.5">
      <c r="A34" s="165"/>
      <c r="B34" s="165"/>
      <c r="C34" s="201"/>
      <c r="D34" s="201"/>
      <c r="E34" s="201"/>
      <c r="F34" s="201"/>
    </row>
    <row r="35" spans="1:6" ht="20.25">
      <c r="A35" s="165"/>
      <c r="B35" s="167" t="s">
        <v>320</v>
      </c>
      <c r="C35" s="202">
        <f>SUM(C11+C21+C27+C31)</f>
        <v>112150000</v>
      </c>
      <c r="D35" s="202">
        <f>SUM(D11+D21+D27+D31)</f>
        <v>112150000</v>
      </c>
      <c r="E35" s="202">
        <f>SUM(E11+E21+E27+E31)</f>
        <v>28002962</v>
      </c>
      <c r="F35" s="202">
        <f>SUM(F11+F21+F27+F31)</f>
        <v>44629432.780000001</v>
      </c>
    </row>
    <row r="36" spans="1:6" ht="18.75">
      <c r="A36" s="23"/>
      <c r="B36" s="23"/>
      <c r="C36" s="23"/>
      <c r="D36" s="35"/>
      <c r="E36" s="35"/>
      <c r="F36" s="23"/>
    </row>
  </sheetData>
  <mergeCells count="4">
    <mergeCell ref="A1:F1"/>
    <mergeCell ref="A5:F5"/>
    <mergeCell ref="A6:E6"/>
    <mergeCell ref="A3:F3"/>
  </mergeCells>
  <pageMargins left="0.7" right="0.7" top="0.75" bottom="0.75" header="0.3" footer="0.3"/>
  <pageSetup scale="62" orientation="landscape" r:id="rId1"/>
  <headerFooter>
    <oddFooter>&amp;R&amp;14Page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topLeftCell="A23" zoomScale="77" zoomScaleSheetLayoutView="77" workbookViewId="0">
      <selection activeCell="C53" sqref="C53"/>
    </sheetView>
  </sheetViews>
  <sheetFormatPr defaultRowHeight="15"/>
  <cols>
    <col min="1" max="1" width="21.5703125" style="67" customWidth="1"/>
    <col min="2" max="2" width="70.7109375" customWidth="1"/>
    <col min="3" max="3" width="28.7109375" customWidth="1"/>
    <col min="4" max="4" width="27.5703125" customWidth="1"/>
    <col min="5" max="5" width="25.7109375" customWidth="1"/>
    <col min="6" max="6" width="27.140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8">
      <c r="A2" s="277"/>
      <c r="B2" s="277"/>
      <c r="C2" s="277"/>
      <c r="D2" s="277"/>
      <c r="E2" s="277"/>
      <c r="F2" s="277"/>
    </row>
    <row r="3" spans="1:6" ht="18">
      <c r="A3" s="277"/>
      <c r="B3" s="277"/>
      <c r="C3" s="277"/>
      <c r="D3" s="277"/>
      <c r="E3" s="277"/>
      <c r="F3" s="277"/>
    </row>
    <row r="4" spans="1:6" ht="18">
      <c r="A4" s="395" t="s">
        <v>477</v>
      </c>
      <c r="B4" s="395"/>
      <c r="C4" s="395"/>
      <c r="D4" s="395"/>
      <c r="E4" s="395"/>
      <c r="F4" s="395"/>
    </row>
    <row r="5" spans="1:6" ht="18">
      <c r="A5" s="280" t="s">
        <v>1</v>
      </c>
      <c r="B5" s="279" t="s">
        <v>481</v>
      </c>
      <c r="C5" s="279"/>
      <c r="D5" s="278"/>
      <c r="E5" s="278"/>
      <c r="F5" s="278"/>
    </row>
    <row r="6" spans="1:6" ht="18">
      <c r="A6" s="395" t="s">
        <v>753</v>
      </c>
      <c r="B6" s="395"/>
      <c r="C6" s="395"/>
      <c r="D6" s="395"/>
      <c r="E6" s="395"/>
      <c r="F6" s="395"/>
    </row>
    <row r="7" spans="1:6" ht="18">
      <c r="A7" s="395" t="s">
        <v>327</v>
      </c>
      <c r="B7" s="395"/>
      <c r="C7" s="395"/>
      <c r="D7" s="395"/>
      <c r="E7" s="395"/>
      <c r="F7" s="278"/>
    </row>
    <row r="8" spans="1:6" ht="18">
      <c r="A8" s="277"/>
      <c r="B8" s="280"/>
      <c r="C8" s="280"/>
      <c r="D8" s="280"/>
      <c r="E8" s="280"/>
      <c r="F8" s="278"/>
    </row>
    <row r="9" spans="1:6" ht="54">
      <c r="A9" s="281" t="s">
        <v>3</v>
      </c>
      <c r="B9" s="281" t="s">
        <v>5</v>
      </c>
      <c r="C9" s="281" t="s">
        <v>824</v>
      </c>
      <c r="D9" s="281" t="s">
        <v>639</v>
      </c>
      <c r="E9" s="281" t="s">
        <v>332</v>
      </c>
      <c r="F9" s="281" t="s">
        <v>374</v>
      </c>
    </row>
    <row r="10" spans="1:6" ht="18">
      <c r="A10" s="283"/>
      <c r="B10" s="282"/>
      <c r="C10" s="281">
        <v>2017</v>
      </c>
      <c r="D10" s="281">
        <v>2016</v>
      </c>
      <c r="E10" s="281" t="s">
        <v>819</v>
      </c>
      <c r="F10" s="281">
        <v>2015</v>
      </c>
    </row>
    <row r="11" spans="1:6" ht="18">
      <c r="A11" s="260"/>
      <c r="B11" s="259"/>
      <c r="C11" s="259"/>
      <c r="D11" s="260"/>
      <c r="E11" s="259"/>
      <c r="F11" s="273"/>
    </row>
    <row r="12" spans="1:6" ht="18">
      <c r="A12" s="260"/>
      <c r="B12" s="259"/>
      <c r="C12" s="259"/>
      <c r="D12" s="260"/>
      <c r="E12" s="259"/>
      <c r="F12" s="259"/>
    </row>
    <row r="13" spans="1:6" ht="18">
      <c r="A13" s="257">
        <v>12010100</v>
      </c>
      <c r="B13" s="258" t="s">
        <v>37</v>
      </c>
      <c r="C13" s="288">
        <f>SUM(C15:C24)</f>
        <v>23069140956</v>
      </c>
      <c r="D13" s="288">
        <f>SUM(D15:D24)</f>
        <v>18843954309</v>
      </c>
      <c r="E13" s="288">
        <f>SUM(E15:E24)</f>
        <v>13062498287.26</v>
      </c>
      <c r="F13" s="288">
        <f>SUM(F15:F24)</f>
        <v>16617164894.4</v>
      </c>
    </row>
    <row r="14" spans="1:6" ht="18">
      <c r="A14" s="257"/>
      <c r="B14" s="258"/>
      <c r="C14" s="288"/>
      <c r="D14" s="288"/>
      <c r="E14" s="288"/>
      <c r="F14" s="288"/>
    </row>
    <row r="15" spans="1:6" ht="18">
      <c r="A15" s="260">
        <v>12010101</v>
      </c>
      <c r="B15" s="259" t="s">
        <v>205</v>
      </c>
      <c r="C15" s="289">
        <v>16000000000</v>
      </c>
      <c r="D15" s="289">
        <v>14000000000</v>
      </c>
      <c r="E15" s="289">
        <v>9580732977.5400009</v>
      </c>
      <c r="F15" s="289">
        <v>10554515986.4</v>
      </c>
    </row>
    <row r="16" spans="1:6" s="137" customFormat="1" ht="18">
      <c r="A16" s="284">
        <v>12010104</v>
      </c>
      <c r="B16" s="274" t="s">
        <v>759</v>
      </c>
      <c r="C16" s="290">
        <v>95000000</v>
      </c>
      <c r="D16" s="290">
        <v>95000000</v>
      </c>
      <c r="E16" s="290">
        <v>24714682.02</v>
      </c>
      <c r="F16" s="290">
        <v>27457734.66</v>
      </c>
    </row>
    <row r="17" spans="1:6" s="137" customFormat="1" ht="18">
      <c r="A17" s="284">
        <v>12010105</v>
      </c>
      <c r="B17" s="274" t="s">
        <v>525</v>
      </c>
      <c r="C17" s="290">
        <v>35000000</v>
      </c>
      <c r="D17" s="290">
        <v>35000000</v>
      </c>
      <c r="E17" s="290">
        <v>20600160.699999999</v>
      </c>
      <c r="F17" s="290">
        <v>30868200</v>
      </c>
    </row>
    <row r="18" spans="1:6" s="137" customFormat="1" ht="18">
      <c r="A18" s="285">
        <v>12010106</v>
      </c>
      <c r="B18" s="274" t="s">
        <v>688</v>
      </c>
      <c r="C18" s="290">
        <v>2500000000</v>
      </c>
      <c r="D18" s="290">
        <v>1188954309</v>
      </c>
      <c r="E18" s="290">
        <v>1485545637.3699999</v>
      </c>
      <c r="F18" s="290">
        <v>2853057960.96</v>
      </c>
    </row>
    <row r="19" spans="1:6" s="137" customFormat="1" ht="18">
      <c r="A19" s="284">
        <v>12010107</v>
      </c>
      <c r="B19" s="274" t="s">
        <v>40</v>
      </c>
      <c r="C19" s="290">
        <v>20000000</v>
      </c>
      <c r="D19" s="290">
        <v>20000000</v>
      </c>
      <c r="E19" s="290">
        <v>22066310</v>
      </c>
      <c r="F19" s="290">
        <v>11666250.6</v>
      </c>
    </row>
    <row r="20" spans="1:6" s="137" customFormat="1" ht="18">
      <c r="A20" s="286">
        <v>12010108</v>
      </c>
      <c r="B20" s="274" t="s">
        <v>38</v>
      </c>
      <c r="C20" s="290">
        <v>1200000000</v>
      </c>
      <c r="D20" s="290">
        <v>900000000</v>
      </c>
      <c r="E20" s="290">
        <v>368413792.95999998</v>
      </c>
      <c r="F20" s="290">
        <v>879685422.54999995</v>
      </c>
    </row>
    <row r="21" spans="1:6" s="137" customFormat="1" ht="18">
      <c r="A21" s="284">
        <v>12010109</v>
      </c>
      <c r="B21" s="274" t="s">
        <v>39</v>
      </c>
      <c r="C21" s="290">
        <v>2690000000</v>
      </c>
      <c r="D21" s="290">
        <v>2100000000</v>
      </c>
      <c r="E21" s="290">
        <v>1483680268.8199999</v>
      </c>
      <c r="F21" s="290">
        <v>2157928710.8800001</v>
      </c>
    </row>
    <row r="22" spans="1:6" s="137" customFormat="1" ht="18">
      <c r="A22" s="284">
        <v>12010110</v>
      </c>
      <c r="B22" s="274" t="s">
        <v>41</v>
      </c>
      <c r="C22" s="290">
        <v>500000000</v>
      </c>
      <c r="D22" s="290">
        <v>500000000</v>
      </c>
      <c r="E22" s="290">
        <v>74845707.849999994</v>
      </c>
      <c r="F22" s="290">
        <v>96984628.349999994</v>
      </c>
    </row>
    <row r="23" spans="1:6" s="137" customFormat="1" ht="18">
      <c r="A23" s="284">
        <v>12010111</v>
      </c>
      <c r="B23" s="274" t="s">
        <v>343</v>
      </c>
      <c r="C23" s="290">
        <v>5000000</v>
      </c>
      <c r="D23" s="290">
        <v>5000000</v>
      </c>
      <c r="E23" s="290">
        <v>1898750</v>
      </c>
      <c r="F23" s="290">
        <v>5000000</v>
      </c>
    </row>
    <row r="24" spans="1:6" s="137" customFormat="1" ht="18">
      <c r="A24" s="284">
        <v>12010112</v>
      </c>
      <c r="B24" s="274" t="s">
        <v>584</v>
      </c>
      <c r="C24" s="290">
        <v>24140956</v>
      </c>
      <c r="D24" s="290"/>
      <c r="E24" s="290">
        <v>0</v>
      </c>
      <c r="F24" s="290">
        <v>0</v>
      </c>
    </row>
    <row r="25" spans="1:6" ht="18">
      <c r="A25" s="260"/>
      <c r="B25" s="259"/>
      <c r="C25" s="289"/>
      <c r="D25" s="289"/>
      <c r="E25" s="289"/>
      <c r="F25" s="289"/>
    </row>
    <row r="26" spans="1:6" ht="18">
      <c r="A26" s="257">
        <v>12020100</v>
      </c>
      <c r="B26" s="257" t="s">
        <v>597</v>
      </c>
      <c r="C26" s="288">
        <f>SUM(C27:C33)</f>
        <v>320000000</v>
      </c>
      <c r="D26" s="288">
        <f>SUM(D27:D33)</f>
        <v>312000000</v>
      </c>
      <c r="E26" s="288">
        <f>SUM(E27:E33)</f>
        <v>119744857.65000001</v>
      </c>
      <c r="F26" s="288">
        <f>SUM(F27:F33)</f>
        <v>171861600</v>
      </c>
    </row>
    <row r="27" spans="1:6" ht="18">
      <c r="A27" s="260">
        <v>12020129</v>
      </c>
      <c r="B27" s="259" t="s">
        <v>524</v>
      </c>
      <c r="C27" s="289">
        <v>10000000</v>
      </c>
      <c r="D27" s="289">
        <v>10000000</v>
      </c>
      <c r="E27" s="289">
        <v>0</v>
      </c>
      <c r="F27" s="289">
        <v>0</v>
      </c>
    </row>
    <row r="28" spans="1:6" ht="18">
      <c r="A28" s="260">
        <v>12020132</v>
      </c>
      <c r="B28" s="259" t="s">
        <v>43</v>
      </c>
      <c r="C28" s="289">
        <v>130000000</v>
      </c>
      <c r="D28" s="289">
        <v>120000000</v>
      </c>
      <c r="E28" s="289">
        <v>48074088.649999999</v>
      </c>
      <c r="F28" s="289">
        <v>68161600</v>
      </c>
    </row>
    <row r="29" spans="1:6" ht="18">
      <c r="A29" s="260">
        <v>12020133</v>
      </c>
      <c r="B29" s="259" t="s">
        <v>44</v>
      </c>
      <c r="C29" s="289">
        <v>65000000</v>
      </c>
      <c r="D29" s="289">
        <v>65000000</v>
      </c>
      <c r="E29" s="289">
        <v>25877700</v>
      </c>
      <c r="F29" s="289">
        <v>38920000</v>
      </c>
    </row>
    <row r="30" spans="1:6" s="131" customFormat="1" ht="18">
      <c r="A30" s="284">
        <v>12020141</v>
      </c>
      <c r="B30" s="274" t="s">
        <v>45</v>
      </c>
      <c r="C30" s="290">
        <v>5000000</v>
      </c>
      <c r="D30" s="290">
        <v>7000000</v>
      </c>
      <c r="E30" s="290">
        <v>2000000</v>
      </c>
      <c r="F30" s="290">
        <v>2500000</v>
      </c>
    </row>
    <row r="31" spans="1:6" s="131" customFormat="1" ht="18">
      <c r="A31" s="284">
        <v>12020142</v>
      </c>
      <c r="B31" s="274" t="s">
        <v>338</v>
      </c>
      <c r="C31" s="290">
        <v>35000000</v>
      </c>
      <c r="D31" s="290">
        <v>35000000</v>
      </c>
      <c r="E31" s="290">
        <v>13934146</v>
      </c>
      <c r="F31" s="290">
        <v>19880000</v>
      </c>
    </row>
    <row r="32" spans="1:6" s="131" customFormat="1" ht="18">
      <c r="A32" s="284">
        <v>12020143</v>
      </c>
      <c r="B32" s="274" t="s">
        <v>46</v>
      </c>
      <c r="C32" s="290">
        <v>50000000</v>
      </c>
      <c r="D32" s="290">
        <v>50000000</v>
      </c>
      <c r="E32" s="290">
        <v>19905923</v>
      </c>
      <c r="F32" s="290">
        <v>28400000</v>
      </c>
    </row>
    <row r="33" spans="1:6" s="131" customFormat="1" ht="18">
      <c r="A33" s="284">
        <v>12020144</v>
      </c>
      <c r="B33" s="274" t="s">
        <v>339</v>
      </c>
      <c r="C33" s="290">
        <v>25000000</v>
      </c>
      <c r="D33" s="290">
        <v>25000000</v>
      </c>
      <c r="E33" s="290">
        <v>9953000</v>
      </c>
      <c r="F33" s="290">
        <v>14000000</v>
      </c>
    </row>
    <row r="34" spans="1:6" ht="18">
      <c r="A34" s="260"/>
      <c r="B34" s="259"/>
      <c r="C34" s="289"/>
      <c r="D34" s="289"/>
      <c r="E34" s="289"/>
      <c r="F34" s="289"/>
    </row>
    <row r="35" spans="1:6" ht="18">
      <c r="A35" s="257">
        <v>12012400</v>
      </c>
      <c r="B35" s="257" t="s">
        <v>590</v>
      </c>
      <c r="C35" s="288">
        <f>SUM(C36+C37+C38+C41+C42+C43+C44)</f>
        <v>1208500000</v>
      </c>
      <c r="D35" s="288">
        <f>SUM(D36+D37+D38+D41+D42+D43+D44)</f>
        <v>1208500000</v>
      </c>
      <c r="E35" s="288">
        <f>SUM(E36+E37+E38+E41+E42+E43+E44)</f>
        <v>221612882.5</v>
      </c>
      <c r="F35" s="288">
        <f>SUM(F36+F37+F38+F41+F42+F43+F44)</f>
        <v>242070470.57999998</v>
      </c>
    </row>
    <row r="36" spans="1:6" ht="18">
      <c r="A36" s="260">
        <v>12020445</v>
      </c>
      <c r="B36" s="259" t="s">
        <v>47</v>
      </c>
      <c r="C36" s="289">
        <v>20000000</v>
      </c>
      <c r="D36" s="289">
        <v>30000000</v>
      </c>
      <c r="E36" s="289">
        <v>11943553</v>
      </c>
      <c r="F36" s="289">
        <v>17040000</v>
      </c>
    </row>
    <row r="37" spans="1:6" ht="18">
      <c r="A37" s="260">
        <v>12020447</v>
      </c>
      <c r="B37" s="259" t="s">
        <v>397</v>
      </c>
      <c r="C37" s="289">
        <v>1000000000</v>
      </c>
      <c r="D37" s="289">
        <v>1000000000</v>
      </c>
      <c r="E37" s="289">
        <v>142258667.5</v>
      </c>
      <c r="F37" s="289">
        <v>124027972.58</v>
      </c>
    </row>
    <row r="38" spans="1:6" s="131" customFormat="1" ht="18">
      <c r="A38" s="284">
        <v>12020449</v>
      </c>
      <c r="B38" s="274" t="s">
        <v>607</v>
      </c>
      <c r="C38" s="290">
        <f>SUM(C39:C40)</f>
        <v>12000000</v>
      </c>
      <c r="D38" s="290">
        <f>SUM(D39:D40)</f>
        <v>12000000</v>
      </c>
      <c r="E38" s="290">
        <f>SUM(E39:E40)</f>
        <v>3080000</v>
      </c>
      <c r="F38" s="290">
        <f>SUM(F39:F40)</f>
        <v>6000000</v>
      </c>
    </row>
    <row r="39" spans="1:6" s="131" customFormat="1" ht="18">
      <c r="A39" s="284">
        <v>12020449</v>
      </c>
      <c r="B39" s="274" t="s">
        <v>48</v>
      </c>
      <c r="C39" s="290">
        <v>2000000</v>
      </c>
      <c r="D39" s="290">
        <v>2000000</v>
      </c>
      <c r="E39" s="290">
        <v>80000</v>
      </c>
      <c r="F39" s="290">
        <v>1000000</v>
      </c>
    </row>
    <row r="40" spans="1:6" s="131" customFormat="1" ht="36">
      <c r="A40" s="284">
        <v>12020449</v>
      </c>
      <c r="B40" s="275" t="s">
        <v>344</v>
      </c>
      <c r="C40" s="291">
        <v>10000000</v>
      </c>
      <c r="D40" s="291">
        <v>10000000</v>
      </c>
      <c r="E40" s="290">
        <v>3000000</v>
      </c>
      <c r="F40" s="290">
        <v>5000000</v>
      </c>
    </row>
    <row r="41" spans="1:6" s="131" customFormat="1" ht="18">
      <c r="A41" s="284">
        <v>12020478</v>
      </c>
      <c r="B41" s="274" t="s">
        <v>49</v>
      </c>
      <c r="C41" s="290">
        <v>25000000</v>
      </c>
      <c r="D41" s="290">
        <v>25000000</v>
      </c>
      <c r="E41" s="290">
        <v>9000000</v>
      </c>
      <c r="F41" s="290">
        <v>15000000</v>
      </c>
    </row>
    <row r="42" spans="1:6" s="131" customFormat="1" ht="18">
      <c r="A42" s="284">
        <v>12020479</v>
      </c>
      <c r="B42" s="274" t="s">
        <v>50</v>
      </c>
      <c r="C42" s="290">
        <v>100000000</v>
      </c>
      <c r="D42" s="290">
        <v>90000000</v>
      </c>
      <c r="E42" s="290">
        <v>35830662</v>
      </c>
      <c r="F42" s="290">
        <v>51202498</v>
      </c>
    </row>
    <row r="43" spans="1:6" s="131" customFormat="1" ht="18">
      <c r="A43" s="284">
        <v>12020480</v>
      </c>
      <c r="B43" s="274" t="s">
        <v>51</v>
      </c>
      <c r="C43" s="290">
        <v>1500000</v>
      </c>
      <c r="D43" s="290">
        <v>1500000</v>
      </c>
      <c r="E43" s="290">
        <v>500000</v>
      </c>
      <c r="F43" s="290">
        <v>800000</v>
      </c>
    </row>
    <row r="44" spans="1:6" s="131" customFormat="1" ht="18">
      <c r="A44" s="284">
        <v>12020481</v>
      </c>
      <c r="B44" s="274" t="s">
        <v>340</v>
      </c>
      <c r="C44" s="290">
        <v>50000000</v>
      </c>
      <c r="D44" s="290">
        <v>50000000</v>
      </c>
      <c r="E44" s="290">
        <v>19000000</v>
      </c>
      <c r="F44" s="290">
        <v>28000000</v>
      </c>
    </row>
    <row r="45" spans="1:6" ht="18">
      <c r="A45" s="260"/>
      <c r="B45" s="259"/>
      <c r="C45" s="289"/>
      <c r="D45" s="289"/>
      <c r="E45" s="289"/>
      <c r="F45" s="289"/>
    </row>
    <row r="46" spans="1:6" ht="18">
      <c r="A46" s="257">
        <v>12020600</v>
      </c>
      <c r="B46" s="257" t="s">
        <v>583</v>
      </c>
      <c r="C46" s="288">
        <f>SUM(C47:C51)</f>
        <v>531500000</v>
      </c>
      <c r="D46" s="288">
        <f>SUM(D47:D51)</f>
        <v>531500000</v>
      </c>
      <c r="E46" s="288">
        <f>SUM(E47:E51)</f>
        <v>232626334.18000001</v>
      </c>
      <c r="F46" s="288">
        <f>SUM(F47:F51)</f>
        <v>307505988</v>
      </c>
    </row>
    <row r="47" spans="1:6" s="131" customFormat="1" ht="18">
      <c r="A47" s="284">
        <v>12020622</v>
      </c>
      <c r="B47" s="274" t="s">
        <v>678</v>
      </c>
      <c r="C47" s="290">
        <v>50000000</v>
      </c>
      <c r="D47" s="290">
        <v>50000000</v>
      </c>
      <c r="E47" s="290">
        <v>19000000</v>
      </c>
      <c r="F47" s="290">
        <v>30000000</v>
      </c>
    </row>
    <row r="48" spans="1:6" s="131" customFormat="1" ht="18">
      <c r="A48" s="284">
        <v>12020623</v>
      </c>
      <c r="B48" s="274" t="s">
        <v>117</v>
      </c>
      <c r="C48" s="290">
        <v>450000000</v>
      </c>
      <c r="D48" s="290">
        <v>450000000</v>
      </c>
      <c r="E48" s="290">
        <v>195153310</v>
      </c>
      <c r="F48" s="290">
        <v>258605988</v>
      </c>
    </row>
    <row r="49" spans="1:6" s="131" customFormat="1" ht="18">
      <c r="A49" s="284">
        <v>12020624</v>
      </c>
      <c r="B49" s="274" t="s">
        <v>118</v>
      </c>
      <c r="C49" s="290">
        <v>25000000</v>
      </c>
      <c r="D49" s="290">
        <v>25000000</v>
      </c>
      <c r="E49" s="290">
        <v>9000000</v>
      </c>
      <c r="F49" s="290">
        <v>15500000</v>
      </c>
    </row>
    <row r="50" spans="1:6" s="131" customFormat="1" ht="18">
      <c r="A50" s="284">
        <v>12020625</v>
      </c>
      <c r="B50" s="274" t="s">
        <v>341</v>
      </c>
      <c r="C50" s="290">
        <v>500000</v>
      </c>
      <c r="D50" s="290">
        <v>500000</v>
      </c>
      <c r="E50" s="290">
        <v>0</v>
      </c>
      <c r="F50" s="290">
        <v>0</v>
      </c>
    </row>
    <row r="51" spans="1:6" s="131" customFormat="1" ht="18">
      <c r="A51" s="287">
        <v>12020626</v>
      </c>
      <c r="B51" s="276" t="s">
        <v>679</v>
      </c>
      <c r="C51" s="292">
        <v>6000000</v>
      </c>
      <c r="D51" s="292">
        <v>6000000</v>
      </c>
      <c r="E51" s="290">
        <v>9473024.1799999997</v>
      </c>
      <c r="F51" s="292">
        <v>3400000</v>
      </c>
    </row>
    <row r="52" spans="1:6" ht="18">
      <c r="A52" s="260"/>
      <c r="B52" s="257"/>
      <c r="C52" s="288"/>
      <c r="D52" s="288"/>
      <c r="E52" s="289"/>
      <c r="F52" s="289"/>
    </row>
    <row r="53" spans="1:6" ht="18">
      <c r="A53" s="260"/>
      <c r="B53" s="258" t="s">
        <v>320</v>
      </c>
      <c r="C53" s="288">
        <f>C13+C26+C35+C46</f>
        <v>25129140956</v>
      </c>
      <c r="D53" s="288">
        <f>D13+D26+D35+D46</f>
        <v>20895954309</v>
      </c>
      <c r="E53" s="288">
        <f>SUM(E13+E26+E35+E46)</f>
        <v>13636482361.59</v>
      </c>
      <c r="F53" s="288">
        <f>SUM(F13+F26+F35+F46)</f>
        <v>17338602952.98</v>
      </c>
    </row>
    <row r="54" spans="1:6">
      <c r="F54" s="12"/>
    </row>
    <row r="55" spans="1:6">
      <c r="F55" s="12"/>
    </row>
    <row r="56" spans="1:6">
      <c r="F56" s="12"/>
    </row>
    <row r="57" spans="1:6">
      <c r="F57" s="12"/>
    </row>
    <row r="58" spans="1:6">
      <c r="F58" s="12"/>
    </row>
    <row r="59" spans="1:6">
      <c r="F59" s="12"/>
    </row>
    <row r="60" spans="1:6">
      <c r="F60" s="12"/>
    </row>
    <row r="61" spans="1:6">
      <c r="F61" s="12"/>
    </row>
    <row r="62" spans="1:6">
      <c r="F62" s="12"/>
    </row>
    <row r="63" spans="1:6">
      <c r="F63" s="12"/>
    </row>
    <row r="64" spans="1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</sheetData>
  <mergeCells count="4">
    <mergeCell ref="A1:F1"/>
    <mergeCell ref="A6:F6"/>
    <mergeCell ref="A7:E7"/>
    <mergeCell ref="A4:F4"/>
  </mergeCells>
  <pageMargins left="0.7" right="0.7" top="0.75" bottom="0.75" header="0.3" footer="0.3"/>
  <pageSetup scale="36" orientation="landscape" r:id="rId1"/>
  <headerFooter>
    <oddFooter>&amp;R&amp;14Page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E10" sqref="E10"/>
    </sheetView>
  </sheetViews>
  <sheetFormatPr defaultRowHeight="15"/>
  <cols>
    <col min="1" max="1" width="24.42578125" customWidth="1"/>
    <col min="2" max="2" width="59.7109375" customWidth="1"/>
    <col min="3" max="3" width="28.5703125" customWidth="1"/>
    <col min="4" max="4" width="26" customWidth="1"/>
    <col min="5" max="5" width="23.28515625" customWidth="1"/>
    <col min="6" max="6" width="24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171" t="s">
        <v>482</v>
      </c>
      <c r="B4" s="171"/>
      <c r="C4" s="171"/>
      <c r="D4" s="171"/>
      <c r="E4" s="171"/>
      <c r="F4" s="171"/>
    </row>
    <row r="5" spans="1:6" ht="20.25">
      <c r="A5" s="171" t="s">
        <v>1</v>
      </c>
      <c r="B5" s="172" t="s">
        <v>483</v>
      </c>
      <c r="C5" s="172"/>
      <c r="D5" s="169"/>
      <c r="E5" s="169"/>
      <c r="F5" s="169"/>
    </row>
    <row r="6" spans="1:6" ht="20.25">
      <c r="A6" s="171" t="s">
        <v>52</v>
      </c>
      <c r="B6" s="171"/>
      <c r="C6" s="171"/>
      <c r="D6" s="171"/>
      <c r="E6" s="171"/>
      <c r="F6" s="169"/>
    </row>
    <row r="7" spans="1:6" ht="20.25">
      <c r="A7" s="393" t="s">
        <v>189</v>
      </c>
      <c r="B7" s="393"/>
      <c r="C7" s="293"/>
      <c r="D7" s="169"/>
      <c r="E7" s="169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36" customHeight="1">
      <c r="A10" s="241"/>
      <c r="B10" s="241"/>
      <c r="C10" s="242">
        <v>2017</v>
      </c>
      <c r="D10" s="242">
        <v>2016</v>
      </c>
      <c r="E10" s="243" t="s">
        <v>820</v>
      </c>
      <c r="F10" s="242">
        <v>2015</v>
      </c>
    </row>
    <row r="11" spans="1:6" ht="14.25" customHeight="1">
      <c r="A11" s="165"/>
      <c r="B11" s="165"/>
      <c r="C11" s="165"/>
      <c r="D11" s="165"/>
      <c r="E11" s="165"/>
      <c r="F11" s="165"/>
    </row>
    <row r="12" spans="1:6" ht="20.25">
      <c r="A12" s="189">
        <v>12021300</v>
      </c>
      <c r="B12" s="178" t="s">
        <v>53</v>
      </c>
      <c r="C12" s="197">
        <v>10500000</v>
      </c>
      <c r="D12" s="197">
        <v>10500000</v>
      </c>
      <c r="E12" s="168">
        <f>E14</f>
        <v>1595000</v>
      </c>
      <c r="F12" s="168">
        <f>F14</f>
        <v>12117781.25</v>
      </c>
    </row>
    <row r="13" spans="1:6" ht="20.25">
      <c r="A13" s="189"/>
      <c r="B13" s="178"/>
      <c r="C13" s="178"/>
      <c r="D13" s="178"/>
      <c r="E13" s="165"/>
      <c r="F13" s="261"/>
    </row>
    <row r="14" spans="1:6" ht="19.5">
      <c r="A14" s="190">
        <v>12021302</v>
      </c>
      <c r="B14" s="165" t="s">
        <v>54</v>
      </c>
      <c r="C14" s="166">
        <v>10500000</v>
      </c>
      <c r="D14" s="166">
        <v>10500000</v>
      </c>
      <c r="E14" s="166">
        <v>1595000</v>
      </c>
      <c r="F14" s="262">
        <v>12117781.25</v>
      </c>
    </row>
    <row r="15" spans="1:6" ht="19.5">
      <c r="A15" s="190"/>
      <c r="B15" s="165"/>
      <c r="C15" s="165"/>
      <c r="D15" s="165"/>
      <c r="E15" s="165"/>
      <c r="F15" s="262"/>
    </row>
    <row r="16" spans="1:6" ht="19.5">
      <c r="A16" s="190"/>
      <c r="B16" s="165"/>
      <c r="C16" s="165"/>
      <c r="D16" s="165"/>
      <c r="E16" s="165"/>
      <c r="F16" s="262"/>
    </row>
    <row r="17" spans="1:6" ht="19.5">
      <c r="A17" s="190"/>
      <c r="B17" s="165"/>
      <c r="C17" s="165"/>
      <c r="D17" s="165"/>
      <c r="E17" s="165"/>
      <c r="F17" s="262"/>
    </row>
    <row r="18" spans="1:6" ht="20.25">
      <c r="A18" s="190"/>
      <c r="B18" s="167" t="s">
        <v>320</v>
      </c>
      <c r="C18" s="263">
        <f>C12+C16</f>
        <v>10500000</v>
      </c>
      <c r="D18" s="263">
        <f>D12+D16</f>
        <v>10500000</v>
      </c>
      <c r="E18" s="263">
        <f>E12+E16</f>
        <v>1595000</v>
      </c>
      <c r="F18" s="261">
        <f>F12+F16</f>
        <v>12117781.25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</row>
    <row r="24" spans="1:6">
      <c r="A24" s="11"/>
    </row>
  </sheetData>
  <mergeCells count="2">
    <mergeCell ref="A1:F1"/>
    <mergeCell ref="A7:B7"/>
  </mergeCells>
  <pageMargins left="0.7" right="0.7" top="0.75" bottom="0.75" header="0.3" footer="0.3"/>
  <pageSetup scale="65" orientation="landscape" r:id="rId1"/>
  <headerFooter>
    <oddFooter>&amp;R&amp;14Page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E14" sqref="E14"/>
    </sheetView>
  </sheetViews>
  <sheetFormatPr defaultRowHeight="15"/>
  <cols>
    <col min="1" max="1" width="24" customWidth="1"/>
    <col min="2" max="2" width="47.5703125" customWidth="1"/>
    <col min="3" max="3" width="27.28515625" customWidth="1"/>
    <col min="4" max="4" width="24.85546875" customWidth="1"/>
    <col min="5" max="5" width="27" customWidth="1"/>
    <col min="6" max="6" width="24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393" t="s">
        <v>57</v>
      </c>
      <c r="B3" s="393"/>
      <c r="C3" s="393"/>
      <c r="D3" s="393"/>
      <c r="E3" s="393"/>
      <c r="F3" s="393"/>
    </row>
    <row r="4" spans="1:6" ht="20.25">
      <c r="A4" s="171" t="s">
        <v>1</v>
      </c>
      <c r="B4" s="172" t="s">
        <v>483</v>
      </c>
      <c r="C4" s="172"/>
      <c r="D4" s="171"/>
      <c r="E4" s="171"/>
      <c r="F4" s="171"/>
    </row>
    <row r="5" spans="1:6" ht="20.25">
      <c r="A5" s="393" t="s">
        <v>55</v>
      </c>
      <c r="B5" s="393"/>
      <c r="C5" s="393"/>
      <c r="D5" s="393"/>
      <c r="E5" s="393"/>
      <c r="F5" s="393"/>
    </row>
    <row r="6" spans="1:6" ht="20.25">
      <c r="A6" s="393" t="s">
        <v>190</v>
      </c>
      <c r="B6" s="393"/>
      <c r="C6" s="393"/>
      <c r="D6" s="393"/>
      <c r="E6" s="393"/>
      <c r="F6" s="171"/>
    </row>
    <row r="7" spans="1:6" ht="19.5">
      <c r="A7" s="169"/>
      <c r="B7" s="169"/>
      <c r="C7" s="169"/>
      <c r="D7" s="169"/>
      <c r="E7" s="169"/>
      <c r="F7" s="169"/>
    </row>
    <row r="8" spans="1:6" s="66" customFormat="1" ht="60.75">
      <c r="A8" s="242" t="s">
        <v>3</v>
      </c>
      <c r="B8" s="242" t="s">
        <v>5</v>
      </c>
      <c r="C8" s="221" t="s">
        <v>342</v>
      </c>
      <c r="D8" s="221" t="s">
        <v>342</v>
      </c>
      <c r="E8" s="221" t="s">
        <v>332</v>
      </c>
      <c r="F8" s="221" t="s">
        <v>332</v>
      </c>
    </row>
    <row r="9" spans="1:6" ht="36.75" customHeight="1">
      <c r="A9" s="241"/>
      <c r="B9" s="241"/>
      <c r="C9" s="242">
        <v>2017</v>
      </c>
      <c r="D9" s="242">
        <v>2016</v>
      </c>
      <c r="E9" s="242" t="s">
        <v>819</v>
      </c>
      <c r="F9" s="242">
        <v>2015</v>
      </c>
    </row>
    <row r="10" spans="1:6" ht="15.75" customHeight="1">
      <c r="A10" s="165"/>
      <c r="B10" s="165"/>
      <c r="C10" s="165"/>
      <c r="D10" s="165"/>
      <c r="E10" s="165"/>
      <c r="F10" s="165"/>
    </row>
    <row r="11" spans="1:6" ht="20.25">
      <c r="A11" s="189">
        <v>12021300</v>
      </c>
      <c r="B11" s="167" t="s">
        <v>26</v>
      </c>
      <c r="C11" s="202">
        <f>C13</f>
        <v>800000000</v>
      </c>
      <c r="D11" s="202">
        <f>D13</f>
        <v>500000</v>
      </c>
      <c r="E11" s="202">
        <f>E13</f>
        <v>485235367.56999999</v>
      </c>
      <c r="F11" s="202">
        <f>F13</f>
        <v>375000</v>
      </c>
    </row>
    <row r="12" spans="1:6" ht="19.5">
      <c r="A12" s="190"/>
      <c r="B12" s="165"/>
      <c r="C12" s="201"/>
      <c r="D12" s="201"/>
      <c r="E12" s="201"/>
      <c r="F12" s="201"/>
    </row>
    <row r="13" spans="1:6" ht="19.5">
      <c r="A13" s="190">
        <v>12021302</v>
      </c>
      <c r="B13" s="165" t="s">
        <v>54</v>
      </c>
      <c r="C13" s="201">
        <v>800000000</v>
      </c>
      <c r="D13" s="201">
        <v>500000</v>
      </c>
      <c r="E13" s="201">
        <v>485235367.56999999</v>
      </c>
      <c r="F13" s="201">
        <v>375000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/>
      <c r="B15" s="165"/>
      <c r="C15" s="201"/>
      <c r="D15" s="201"/>
      <c r="E15" s="201"/>
      <c r="F15" s="201"/>
    </row>
    <row r="16" spans="1:6" ht="19.5">
      <c r="A16" s="190"/>
      <c r="B16" s="165"/>
      <c r="C16" s="201"/>
      <c r="D16" s="201"/>
      <c r="E16" s="201"/>
      <c r="F16" s="201"/>
    </row>
    <row r="17" spans="1:6" ht="20.25">
      <c r="A17" s="190"/>
      <c r="B17" s="167" t="s">
        <v>320</v>
      </c>
      <c r="C17" s="202">
        <f>C11+C16</f>
        <v>800000000</v>
      </c>
      <c r="D17" s="202">
        <f>D11+D16</f>
        <v>500000</v>
      </c>
      <c r="E17" s="202">
        <f>E11+E16</f>
        <v>485235367.56999999</v>
      </c>
      <c r="F17" s="202">
        <f>F11+F16</f>
        <v>375000</v>
      </c>
    </row>
  </sheetData>
  <mergeCells count="4">
    <mergeCell ref="A1:F1"/>
    <mergeCell ref="A5:F5"/>
    <mergeCell ref="A6:E6"/>
    <mergeCell ref="A3:F3"/>
  </mergeCells>
  <pageMargins left="0.7" right="0.7" top="0.75" bottom="0.75" header="0.3" footer="0.3"/>
  <pageSetup scale="68" orientation="landscape" r:id="rId1"/>
  <headerFooter>
    <oddFooter>&amp;R&amp;14Page 10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49"/>
  <sheetViews>
    <sheetView view="pageBreakPreview" zoomScale="60" workbookViewId="0">
      <selection activeCell="A10" sqref="A10:A17"/>
    </sheetView>
  </sheetViews>
  <sheetFormatPr defaultRowHeight="15"/>
  <cols>
    <col min="1" max="1" width="24.7109375" customWidth="1"/>
    <col min="2" max="2" width="66.140625" customWidth="1"/>
    <col min="3" max="3" width="20.5703125" customWidth="1"/>
    <col min="4" max="4" width="21" customWidth="1"/>
    <col min="5" max="5" width="21.42578125" customWidth="1"/>
    <col min="6" max="6" width="23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61</v>
      </c>
      <c r="B5" s="393"/>
      <c r="C5" s="393"/>
      <c r="D5" s="393"/>
      <c r="E5" s="393"/>
      <c r="F5" s="169"/>
    </row>
    <row r="6" spans="1:6" ht="20.25">
      <c r="A6" s="171" t="s">
        <v>1</v>
      </c>
      <c r="B6" s="172" t="s">
        <v>484</v>
      </c>
      <c r="C6" s="172"/>
      <c r="D6" s="171"/>
      <c r="E6" s="171"/>
      <c r="F6" s="169"/>
    </row>
    <row r="7" spans="1:6" ht="20.25">
      <c r="A7" s="393" t="s">
        <v>62</v>
      </c>
      <c r="B7" s="393"/>
      <c r="C7" s="393"/>
      <c r="D7" s="393"/>
      <c r="E7" s="393"/>
      <c r="F7" s="169"/>
    </row>
    <row r="8" spans="1:6" ht="20.25">
      <c r="A8" s="393" t="s">
        <v>183</v>
      </c>
      <c r="B8" s="393"/>
      <c r="C8" s="393"/>
      <c r="D8" s="393"/>
      <c r="E8" s="393"/>
      <c r="F8" s="169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21" t="s">
        <v>3</v>
      </c>
      <c r="B10" s="221" t="s">
        <v>5</v>
      </c>
      <c r="C10" s="221" t="s">
        <v>342</v>
      </c>
      <c r="D10" s="221" t="s">
        <v>342</v>
      </c>
      <c r="E10" s="221" t="s">
        <v>333</v>
      </c>
      <c r="F10" s="221" t="s">
        <v>332</v>
      </c>
    </row>
    <row r="11" spans="1:6" s="66" customFormat="1" ht="37.5" customHeight="1">
      <c r="A11" s="224"/>
      <c r="B11" s="224"/>
      <c r="C11" s="221">
        <v>2017</v>
      </c>
      <c r="D11" s="221">
        <v>2016</v>
      </c>
      <c r="E11" s="221" t="s">
        <v>819</v>
      </c>
      <c r="F11" s="221">
        <v>2015</v>
      </c>
    </row>
    <row r="12" spans="1:6" ht="13.5" customHeight="1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178" t="s">
        <v>590</v>
      </c>
      <c r="C13" s="197">
        <f>C15</f>
        <v>250000</v>
      </c>
      <c r="D13" s="197">
        <f>D15</f>
        <v>60000</v>
      </c>
      <c r="E13" s="197">
        <v>0</v>
      </c>
      <c r="F13" s="197">
        <v>11000</v>
      </c>
    </row>
    <row r="14" spans="1:6" ht="19.5">
      <c r="A14" s="190"/>
      <c r="B14" s="165"/>
      <c r="C14" s="165"/>
      <c r="D14" s="165"/>
      <c r="E14" s="165"/>
      <c r="F14" s="262"/>
    </row>
    <row r="15" spans="1:6" s="137" customFormat="1" ht="19.5">
      <c r="A15" s="294">
        <v>12020482</v>
      </c>
      <c r="B15" s="186" t="s">
        <v>187</v>
      </c>
      <c r="C15" s="200">
        <v>250000</v>
      </c>
      <c r="D15" s="200">
        <v>60000</v>
      </c>
      <c r="E15" s="200">
        <v>0</v>
      </c>
      <c r="F15" s="295">
        <v>51500</v>
      </c>
    </row>
    <row r="16" spans="1:6" ht="19.5">
      <c r="A16" s="190"/>
      <c r="B16" s="165"/>
      <c r="C16" s="165"/>
      <c r="D16" s="165"/>
      <c r="E16" s="165"/>
      <c r="F16" s="262"/>
    </row>
    <row r="17" spans="1:6" ht="20.25">
      <c r="A17" s="190"/>
      <c r="B17" s="167" t="s">
        <v>320</v>
      </c>
      <c r="C17" s="263">
        <f>C13+C16</f>
        <v>250000</v>
      </c>
      <c r="D17" s="263">
        <f>D13+D16</f>
        <v>60000</v>
      </c>
      <c r="E17" s="263">
        <f>E13+E16</f>
        <v>0</v>
      </c>
      <c r="F17" s="263">
        <f>F13+F16</f>
        <v>11000</v>
      </c>
    </row>
    <row r="18" spans="1:6">
      <c r="A18" s="11"/>
      <c r="F18" s="12"/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</sheetData>
  <mergeCells count="4">
    <mergeCell ref="A5:E5"/>
    <mergeCell ref="A7:E7"/>
    <mergeCell ref="A8:E8"/>
    <mergeCell ref="A2:F2"/>
  </mergeCells>
  <pageMargins left="0.7" right="0.7" top="0.75" bottom="0.75" header="0.3" footer="0.3"/>
  <pageSetup scale="65" orientation="landscape" r:id="rId1"/>
  <headerFooter>
    <oddFooter>&amp;R&amp;14Page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="60" workbookViewId="0">
      <selection activeCell="E10" sqref="E10"/>
    </sheetView>
  </sheetViews>
  <sheetFormatPr defaultRowHeight="15"/>
  <cols>
    <col min="1" max="1" width="23.140625" customWidth="1"/>
    <col min="2" max="2" width="49" customWidth="1"/>
    <col min="3" max="3" width="26.42578125" customWidth="1"/>
    <col min="4" max="4" width="28.42578125" customWidth="1"/>
    <col min="5" max="5" width="24.85546875" customWidth="1"/>
    <col min="6" max="6" width="27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485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484</v>
      </c>
      <c r="C5" s="172"/>
      <c r="D5" s="171"/>
      <c r="E5" s="171"/>
      <c r="F5" s="169"/>
    </row>
    <row r="6" spans="1:6" ht="20.25">
      <c r="A6" s="393" t="s">
        <v>63</v>
      </c>
      <c r="B6" s="393"/>
      <c r="C6" s="393"/>
      <c r="D6" s="393"/>
      <c r="E6" s="393"/>
      <c r="F6" s="169"/>
    </row>
    <row r="7" spans="1:6" ht="20.25">
      <c r="A7" s="393" t="s">
        <v>184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s="66" customFormat="1" ht="36.75" customHeight="1">
      <c r="A10" s="222"/>
      <c r="B10" s="222"/>
      <c r="C10" s="221">
        <v>2017</v>
      </c>
      <c r="D10" s="221">
        <v>2016</v>
      </c>
      <c r="E10" s="223" t="s">
        <v>819</v>
      </c>
      <c r="F10" s="221">
        <v>2015</v>
      </c>
    </row>
    <row r="11" spans="1:6" ht="14.25" customHeight="1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587</v>
      </c>
      <c r="C12" s="197">
        <f>C14</f>
        <v>142000000</v>
      </c>
      <c r="D12" s="197">
        <f>D14</f>
        <v>140000000</v>
      </c>
      <c r="E12" s="197">
        <f>E14</f>
        <v>65144714.759999998</v>
      </c>
      <c r="F12" s="197">
        <f>F14</f>
        <v>190637782.16999999</v>
      </c>
    </row>
    <row r="13" spans="1:6" ht="19.5">
      <c r="A13" s="190"/>
      <c r="B13" s="165"/>
      <c r="C13" s="166"/>
      <c r="D13" s="166"/>
      <c r="E13" s="166"/>
      <c r="F13" s="166"/>
    </row>
    <row r="14" spans="1:6" s="137" customFormat="1" ht="19.5">
      <c r="A14" s="294">
        <v>12020724</v>
      </c>
      <c r="B14" s="186" t="s">
        <v>64</v>
      </c>
      <c r="C14" s="200">
        <v>142000000</v>
      </c>
      <c r="D14" s="200">
        <v>140000000</v>
      </c>
      <c r="E14" s="200">
        <v>65144714.759999998</v>
      </c>
      <c r="F14" s="200">
        <v>190637782.16999999</v>
      </c>
    </row>
    <row r="15" spans="1:6" ht="19.5">
      <c r="A15" s="190"/>
      <c r="B15" s="165"/>
      <c r="C15" s="166"/>
      <c r="D15" s="166"/>
      <c r="E15" s="166"/>
      <c r="F15" s="166"/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20.25">
      <c r="A18" s="190"/>
      <c r="B18" s="167" t="s">
        <v>320</v>
      </c>
      <c r="C18" s="168">
        <f>C12+C16</f>
        <v>142000000</v>
      </c>
      <c r="D18" s="168">
        <f>D12+D16</f>
        <v>140000000</v>
      </c>
      <c r="E18" s="168">
        <f>E12+E16</f>
        <v>65144714.759999998</v>
      </c>
      <c r="F18" s="168">
        <f>F12+F16</f>
        <v>190637782.16999999</v>
      </c>
    </row>
    <row r="19" spans="1:6">
      <c r="A19" s="11"/>
      <c r="F19" s="12"/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</sheetData>
  <mergeCells count="4">
    <mergeCell ref="A4:E4"/>
    <mergeCell ref="A6:E6"/>
    <mergeCell ref="A7:E7"/>
    <mergeCell ref="A1:F1"/>
  </mergeCells>
  <pageMargins left="0.7" right="0.7" top="0.75" bottom="0.75" header="0.3" footer="0.3"/>
  <pageSetup scale="68" orientation="landscape" r:id="rId1"/>
  <headerFooter>
    <oddFooter>&amp;R&amp;14Page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workbookViewId="0">
      <selection activeCell="F16" activeCellId="2" sqref="D16 E16 F16"/>
    </sheetView>
  </sheetViews>
  <sheetFormatPr defaultRowHeight="15"/>
  <cols>
    <col min="1" max="1" width="25.28515625" customWidth="1"/>
    <col min="2" max="2" width="60.5703125" customWidth="1"/>
    <col min="3" max="3" width="26.85546875" customWidth="1"/>
    <col min="4" max="4" width="25.140625" customWidth="1"/>
    <col min="5" max="5" width="25.42578125" customWidth="1"/>
    <col min="6" max="6" width="24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61</v>
      </c>
      <c r="B4" s="393"/>
      <c r="C4" s="393"/>
      <c r="D4" s="393"/>
      <c r="E4" s="393"/>
      <c r="F4" s="169"/>
    </row>
    <row r="5" spans="1:6" ht="20.25">
      <c r="A5" s="171" t="s">
        <v>1</v>
      </c>
      <c r="B5" s="264" t="s">
        <v>484</v>
      </c>
      <c r="C5" s="264"/>
      <c r="D5" s="171"/>
      <c r="E5" s="171"/>
      <c r="F5" s="169"/>
    </row>
    <row r="6" spans="1:6" ht="20.25">
      <c r="A6" s="393" t="s">
        <v>65</v>
      </c>
      <c r="B6" s="393"/>
      <c r="C6" s="393"/>
      <c r="D6" s="393"/>
      <c r="E6" s="393"/>
      <c r="F6" s="169"/>
    </row>
    <row r="7" spans="1:6" ht="20.25">
      <c r="A7" s="393" t="s">
        <v>186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819</v>
      </c>
      <c r="F10" s="242">
        <v>2015</v>
      </c>
    </row>
    <row r="11" spans="1:6" ht="13.5" customHeight="1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587</v>
      </c>
      <c r="C12" s="197">
        <f>C14</f>
        <v>14400000</v>
      </c>
      <c r="D12" s="197">
        <f>D14</f>
        <v>12000000</v>
      </c>
      <c r="E12" s="197">
        <f>E14</f>
        <v>50660108</v>
      </c>
      <c r="F12" s="197">
        <f>F14</f>
        <v>46411885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12020711</v>
      </c>
      <c r="B14" s="165" t="s">
        <v>66</v>
      </c>
      <c r="C14" s="166">
        <v>14400000</v>
      </c>
      <c r="D14" s="166">
        <v>12000000</v>
      </c>
      <c r="E14" s="166">
        <v>50660108</v>
      </c>
      <c r="F14" s="262">
        <v>46411885</v>
      </c>
    </row>
    <row r="15" spans="1:6" ht="19.5">
      <c r="A15" s="190"/>
      <c r="B15" s="165"/>
      <c r="C15" s="165"/>
      <c r="D15" s="165"/>
      <c r="E15" s="165"/>
      <c r="F15" s="262"/>
    </row>
    <row r="16" spans="1:6" ht="20.25">
      <c r="A16" s="165"/>
      <c r="B16" s="167" t="s">
        <v>320</v>
      </c>
      <c r="C16" s="263">
        <f>C12</f>
        <v>14400000</v>
      </c>
      <c r="D16" s="263">
        <f>D12</f>
        <v>12000000</v>
      </c>
      <c r="E16" s="263">
        <f>E12</f>
        <v>50660108</v>
      </c>
      <c r="F16" s="263">
        <f>F12</f>
        <v>46411885</v>
      </c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5" orientation="landscape" r:id="rId1"/>
  <headerFooter>
    <oddFooter>&amp;R&amp;14Page 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60" workbookViewId="0">
      <selection activeCell="B15" sqref="B15"/>
    </sheetView>
  </sheetViews>
  <sheetFormatPr defaultRowHeight="15"/>
  <cols>
    <col min="1" max="1" width="23.7109375" customWidth="1"/>
    <col min="2" max="2" width="59.28515625" customWidth="1"/>
    <col min="3" max="3" width="23.5703125" customWidth="1"/>
    <col min="4" max="4" width="26.85546875" customWidth="1"/>
    <col min="5" max="5" width="23" customWidth="1"/>
    <col min="6" max="6" width="20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61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484</v>
      </c>
      <c r="C5" s="172"/>
      <c r="D5" s="171"/>
      <c r="E5" s="171"/>
      <c r="F5" s="169"/>
    </row>
    <row r="6" spans="1:6" ht="20.25">
      <c r="A6" s="393" t="s">
        <v>67</v>
      </c>
      <c r="B6" s="393"/>
      <c r="C6" s="393"/>
      <c r="D6" s="393"/>
      <c r="E6" s="393"/>
      <c r="F6" s="169"/>
    </row>
    <row r="7" spans="1:6" ht="20.25">
      <c r="A7" s="393" t="s">
        <v>185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819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15</v>
      </c>
      <c r="C12" s="202">
        <f>C14</f>
        <v>100000</v>
      </c>
      <c r="D12" s="202">
        <f>D14</f>
        <v>100000</v>
      </c>
      <c r="E12" s="202">
        <f>E14</f>
        <v>0</v>
      </c>
      <c r="F12" s="202">
        <f>F14</f>
        <v>5000</v>
      </c>
    </row>
    <row r="13" spans="1:6" ht="19.5">
      <c r="A13" s="165"/>
      <c r="B13" s="165"/>
      <c r="C13" s="201"/>
      <c r="D13" s="201"/>
      <c r="E13" s="272"/>
      <c r="F13" s="201"/>
    </row>
    <row r="14" spans="1:6" ht="19.5">
      <c r="A14" s="190">
        <v>12020711</v>
      </c>
      <c r="B14" s="165" t="s">
        <v>66</v>
      </c>
      <c r="C14" s="201">
        <v>100000</v>
      </c>
      <c r="D14" s="201">
        <v>100000</v>
      </c>
      <c r="E14" s="201">
        <v>0</v>
      </c>
      <c r="F14" s="201">
        <v>5000</v>
      </c>
    </row>
    <row r="15" spans="1:6" ht="19.5">
      <c r="A15" s="165"/>
      <c r="B15" s="165"/>
      <c r="C15" s="165"/>
      <c r="D15" s="165"/>
      <c r="E15" s="166"/>
      <c r="F15" s="262"/>
    </row>
    <row r="16" spans="1:6" ht="19.5">
      <c r="A16" s="165"/>
      <c r="B16" s="165"/>
      <c r="C16" s="165"/>
      <c r="D16" s="165"/>
      <c r="E16" s="165"/>
      <c r="F16" s="262"/>
    </row>
    <row r="17" spans="1:6" ht="19.5">
      <c r="A17" s="165"/>
      <c r="B17" s="165"/>
      <c r="C17" s="165"/>
      <c r="D17" s="165"/>
      <c r="E17" s="165"/>
      <c r="F17" s="262"/>
    </row>
    <row r="18" spans="1:6" ht="20.25">
      <c r="A18" s="165"/>
      <c r="B18" s="167" t="s">
        <v>320</v>
      </c>
      <c r="C18" s="263">
        <f>C12+C16</f>
        <v>100000</v>
      </c>
      <c r="D18" s="263">
        <f>D12+D16</f>
        <v>100000</v>
      </c>
      <c r="E18" s="263">
        <f>E12+E16</f>
        <v>0</v>
      </c>
      <c r="F18" s="263">
        <f>F12+F16</f>
        <v>5000</v>
      </c>
    </row>
    <row r="19" spans="1:6">
      <c r="F19" s="12"/>
    </row>
    <row r="20" spans="1:6">
      <c r="F20" s="12"/>
    </row>
    <row r="21" spans="1:6">
      <c r="F21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9" orientation="landscape" r:id="rId1"/>
  <headerFooter>
    <oddFooter>&amp;R&amp;14Page14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85"/>
  <sheetViews>
    <sheetView view="pageBreakPreview" topLeftCell="I1" zoomScale="60" zoomScaleNormal="70" workbookViewId="0">
      <pane ySplit="1" topLeftCell="A33" activePane="bottomLeft" state="frozen"/>
      <selection pane="bottomLeft" activeCell="Q42" sqref="Q42"/>
    </sheetView>
  </sheetViews>
  <sheetFormatPr defaultRowHeight="26.25"/>
  <cols>
    <col min="1" max="1" width="94.85546875" style="106" customWidth="1"/>
    <col min="2" max="2" width="27.28515625" style="106" bestFit="1" customWidth="1"/>
    <col min="3" max="3" width="29.140625" style="106" customWidth="1"/>
    <col min="4" max="4" width="28.42578125" style="106" customWidth="1"/>
    <col min="5" max="5" width="29.140625" style="106" customWidth="1"/>
    <col min="6" max="6" width="28.42578125" style="106" customWidth="1"/>
    <col min="7" max="7" width="20" style="106" bestFit="1" customWidth="1"/>
    <col min="8" max="8" width="32.28515625" style="106" bestFit="1" customWidth="1"/>
    <col min="9" max="9" width="27.42578125" style="106" customWidth="1"/>
    <col min="10" max="10" width="33" style="106" customWidth="1"/>
    <col min="11" max="11" width="32.7109375" style="106" bestFit="1" customWidth="1"/>
    <col min="12" max="12" width="34.85546875" style="106" bestFit="1" customWidth="1"/>
    <col min="13" max="13" width="27.28515625" style="106" bestFit="1" customWidth="1"/>
    <col min="14" max="14" width="30.28515625" style="106" bestFit="1" customWidth="1"/>
    <col min="15" max="15" width="32.42578125" style="106" bestFit="1" customWidth="1"/>
    <col min="16" max="16" width="27.28515625" style="106" bestFit="1" customWidth="1"/>
    <col min="17" max="17" width="32.7109375" style="106" bestFit="1" customWidth="1"/>
    <col min="18" max="18" width="25.42578125" style="106" customWidth="1"/>
    <col min="19" max="19" width="35" style="106" bestFit="1" customWidth="1"/>
    <col min="20" max="16384" width="9.140625" style="106"/>
  </cols>
  <sheetData>
    <row r="1" spans="1:34" s="97" customFormat="1" ht="78.75">
      <c r="A1" s="93" t="s">
        <v>281</v>
      </c>
      <c r="B1" s="93" t="s">
        <v>42</v>
      </c>
      <c r="C1" s="93" t="s">
        <v>6</v>
      </c>
      <c r="D1" s="93" t="s">
        <v>15</v>
      </c>
      <c r="E1" s="93" t="s">
        <v>85</v>
      </c>
      <c r="F1" s="93" t="s">
        <v>8</v>
      </c>
      <c r="G1" s="94" t="s">
        <v>24</v>
      </c>
      <c r="H1" s="94" t="s">
        <v>26</v>
      </c>
      <c r="I1" s="94" t="s">
        <v>322</v>
      </c>
      <c r="J1" s="94" t="s">
        <v>37</v>
      </c>
      <c r="K1" s="94" t="s">
        <v>535</v>
      </c>
      <c r="L1" s="94" t="s">
        <v>367</v>
      </c>
      <c r="M1" s="94" t="s">
        <v>323</v>
      </c>
      <c r="N1" s="94" t="s">
        <v>324</v>
      </c>
      <c r="O1" s="94" t="s">
        <v>325</v>
      </c>
      <c r="P1" s="95" t="s">
        <v>162</v>
      </c>
      <c r="Q1" s="95" t="s">
        <v>464</v>
      </c>
      <c r="R1" s="95" t="s">
        <v>465</v>
      </c>
      <c r="S1" s="95" t="s">
        <v>467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ht="39.950000000000003" customHeight="1">
      <c r="A2" s="98" t="s">
        <v>282</v>
      </c>
      <c r="B2" s="99">
        <f>'Min. of Agriculture'!$D$12</f>
        <v>2500000</v>
      </c>
      <c r="C2" s="100">
        <f>'Min. of Agriculture'!$D$17</f>
        <v>78000000</v>
      </c>
      <c r="D2" s="101">
        <f>'Min. of Agriculture'!$D$30</f>
        <v>4600000</v>
      </c>
      <c r="E2" s="101"/>
      <c r="F2" s="102">
        <f>'Min. of Agriculture'!$D$24</f>
        <v>15600000</v>
      </c>
      <c r="G2" s="103"/>
      <c r="H2" s="103"/>
      <c r="I2" s="103"/>
      <c r="J2" s="103"/>
      <c r="K2" s="103"/>
      <c r="L2" s="103"/>
      <c r="M2" s="102"/>
      <c r="N2" s="103"/>
      <c r="O2" s="102">
        <f>'Long Term Borrowing MIN OF AGRI'!$C$15</f>
        <v>675000000</v>
      </c>
      <c r="P2" s="103"/>
      <c r="Q2" s="104">
        <f>'AIDS &amp; GRANTS, MIN. OF AGRIC.'!$C$14</f>
        <v>0</v>
      </c>
      <c r="R2" s="103"/>
      <c r="S2" s="103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39.950000000000003" customHeight="1">
      <c r="A3" s="98" t="s">
        <v>283</v>
      </c>
      <c r="B3" s="103"/>
      <c r="C3" s="102">
        <f>'COLLEGE OF AGRICULTURE '!$D$13</f>
        <v>12703550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39.950000000000003" customHeight="1">
      <c r="A4" s="98" t="s">
        <v>284</v>
      </c>
      <c r="B4" s="102">
        <f>'MINISTRY OF YOUTHS &amp; SPORTS '!$D$14</f>
        <v>19000000</v>
      </c>
      <c r="C4" s="20">
        <f>'MINISTRY OF YOUTHS &amp; SPORTS '!$D$22</f>
        <v>25000000</v>
      </c>
      <c r="D4" s="102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39.950000000000003" customHeight="1">
      <c r="A5" s="98" t="s">
        <v>285</v>
      </c>
      <c r="B5" s="103"/>
      <c r="C5" s="103"/>
      <c r="D5" s="102">
        <f>'MINISTRY OF ARTS CULT.&amp;TOURISM'!$D$12</f>
        <v>30000000</v>
      </c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39.950000000000003" customHeight="1">
      <c r="A6" s="98" t="s">
        <v>286</v>
      </c>
      <c r="B6" s="103"/>
      <c r="C6" s="103"/>
      <c r="D6" s="102">
        <f>'EDO STATE ARTS COUNCIL'!$D$12</f>
        <v>2000000</v>
      </c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ht="39.950000000000003" customHeight="1">
      <c r="A7" s="98" t="s">
        <v>287</v>
      </c>
      <c r="B7" s="103"/>
      <c r="C7" s="107">
        <f>'MINISTRY OF COMMERCE &amp; INDUSTRY'!$D$11</f>
        <v>108000000</v>
      </c>
      <c r="D7" s="102">
        <f>'MINISTRY OF COMMERCE &amp; INDUSTRY'!$D$21</f>
        <v>1000000</v>
      </c>
      <c r="E7" s="102"/>
      <c r="F7" s="103"/>
      <c r="G7" s="102">
        <f>'MINISTRY OF COMMERCE &amp; INDUSTRY'!$D$27</f>
        <v>150000</v>
      </c>
      <c r="H7" s="102">
        <f>'MINISTRY OF COMMERCE &amp; INDUSTRY'!$D$31</f>
        <v>3000000</v>
      </c>
      <c r="I7" s="102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34" ht="39.950000000000003" customHeight="1">
      <c r="A8" s="98" t="s">
        <v>288</v>
      </c>
      <c r="B8" s="102">
        <f>'INTERNAL REVENUE SERVICE'!$D$26</f>
        <v>312000000</v>
      </c>
      <c r="C8" s="102">
        <f>'INTERNAL REVENUE SERVICE'!$D$35</f>
        <v>1208500000</v>
      </c>
      <c r="D8" s="103"/>
      <c r="E8" s="103"/>
      <c r="F8" s="102">
        <f>'INTERNAL REVENUE SERVICE'!$D$46</f>
        <v>531500000</v>
      </c>
      <c r="G8" s="103"/>
      <c r="H8" s="103"/>
      <c r="I8" s="103"/>
      <c r="J8" s="107">
        <f>'INTERNAL REVENUE SERVICE'!$D$13</f>
        <v>18843954309</v>
      </c>
      <c r="K8" s="102"/>
      <c r="L8" s="102"/>
      <c r="M8" s="103"/>
      <c r="N8" s="103"/>
      <c r="O8" s="103"/>
      <c r="P8" s="103"/>
      <c r="Q8" s="103"/>
      <c r="R8" s="103"/>
      <c r="S8" s="103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39.950000000000003" customHeight="1">
      <c r="A9" s="98" t="s">
        <v>290</v>
      </c>
      <c r="B9" s="103"/>
      <c r="C9" s="103"/>
      <c r="D9" s="103"/>
      <c r="E9" s="103"/>
      <c r="F9" s="103"/>
      <c r="G9" s="102"/>
      <c r="H9" s="102">
        <f>'OFFICE OF THE AUDITOR GENERAL S'!$D$12</f>
        <v>10500000</v>
      </c>
      <c r="I9" s="102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ht="39.950000000000003" customHeight="1">
      <c r="A10" s="98" t="s">
        <v>291</v>
      </c>
      <c r="B10" s="103"/>
      <c r="C10" s="103"/>
      <c r="D10" s="103"/>
      <c r="E10" s="103"/>
      <c r="F10" s="103"/>
      <c r="G10" s="103"/>
      <c r="H10" s="102">
        <f>'OFFICE OF THE AUDITOR GENERAL L'!$D$11</f>
        <v>500000</v>
      </c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ht="39.950000000000003" customHeight="1">
      <c r="A11" s="98" t="s">
        <v>292</v>
      </c>
      <c r="B11" s="102"/>
      <c r="C11" s="102">
        <f>'MINISTRY OF INFORMATION &amp; ORIEN'!$D$13</f>
        <v>60000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1:34" ht="39.950000000000003" customHeight="1">
      <c r="A12" s="98" t="s">
        <v>293</v>
      </c>
      <c r="B12" s="103"/>
      <c r="C12" s="103"/>
      <c r="D12" s="102">
        <f>'EDO BROADCASTING SERVICE '!$D$12</f>
        <v>140000000</v>
      </c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ht="39.950000000000003" customHeight="1">
      <c r="A13" s="108" t="s">
        <v>294</v>
      </c>
      <c r="B13" s="103"/>
      <c r="C13" s="103"/>
      <c r="D13" s="102">
        <f>'BENDEL NEWSPAPERS COMPANY'!$D$12</f>
        <v>12000000</v>
      </c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1:34" ht="39.950000000000003" customHeight="1">
      <c r="A14" s="98" t="s">
        <v>375</v>
      </c>
      <c r="B14" s="103" t="s">
        <v>351</v>
      </c>
      <c r="C14" s="103"/>
      <c r="D14" s="102">
        <f>' GOVERNMENT PRINTING PRESS'!$D$12</f>
        <v>100000</v>
      </c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ht="39.950000000000003" customHeight="1">
      <c r="A15" s="108" t="s">
        <v>296</v>
      </c>
      <c r="B15" s="102">
        <f>'MINISTRY OF HEALTH'!$D$12</f>
        <v>5500000</v>
      </c>
      <c r="C15" s="102">
        <f>'MINISTRY OF HEALTH'!$D$17</f>
        <v>39700000</v>
      </c>
      <c r="D15" s="103"/>
      <c r="E15" s="103"/>
      <c r="F15" s="102">
        <f>'MINISTRY OF HEALTH'!$D$31</f>
        <v>12500000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</row>
    <row r="16" spans="1:34" ht="39.950000000000003" customHeight="1">
      <c r="A16" s="98" t="s">
        <v>297</v>
      </c>
      <c r="B16" s="103"/>
      <c r="C16" s="104">
        <f>'HOSPITAL MANAGEMENT BOARD'!$D$12</f>
        <v>627835257.77999997</v>
      </c>
      <c r="D16" s="102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1:34" ht="39.950000000000003" customHeight="1">
      <c r="A17" s="98" t="s">
        <v>376</v>
      </c>
      <c r="B17" s="103"/>
      <c r="C17" s="102">
        <f>'MINISTRY OF WOMEN AFFAIRS &amp; SOC'!$D$12</f>
        <v>2800000</v>
      </c>
      <c r="D17" s="102">
        <f>'MINISTRY OF WOMEN AFFAIRS &amp; SOC'!$D$17</f>
        <v>200000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</row>
    <row r="18" spans="1:34" ht="39.950000000000003" customHeight="1">
      <c r="A18" s="98" t="s">
        <v>299</v>
      </c>
      <c r="B18" s="103"/>
      <c r="C18" s="102">
        <f>'JUDICIARY- HIGH COURT'!$D$10</f>
        <v>165000000</v>
      </c>
      <c r="D18" s="103"/>
      <c r="E18" s="102">
        <f>'JUDICIARY- HIGH COURT'!$D$15</f>
        <v>15000000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ht="39.950000000000003" customHeight="1">
      <c r="A19" s="98" t="s">
        <v>300</v>
      </c>
      <c r="B19" s="103"/>
      <c r="C19" s="102">
        <f>'JUDICIARY- CUSTOMARY COURT'!$D$13</f>
        <v>66000000</v>
      </c>
      <c r="D19" s="103"/>
      <c r="E19" s="102">
        <f>'JUDICIARY- CUSTOMARY COURT'!$D$17</f>
        <v>3000000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</row>
    <row r="20" spans="1:34" ht="39.950000000000003" customHeight="1">
      <c r="A20" s="108" t="s">
        <v>301</v>
      </c>
      <c r="B20" s="103"/>
      <c r="C20" s="102">
        <f>'MINISTRY OF ENERGY AND WATER'!$D$12</f>
        <v>11940000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1:34" ht="39.950000000000003" customHeight="1">
      <c r="A21" s="98" t="s">
        <v>377</v>
      </c>
      <c r="B21" s="103"/>
      <c r="C21" s="102">
        <f>'URBAN WATER BOARD'!$D$12</f>
        <v>8450000</v>
      </c>
      <c r="D21" s="102">
        <f>'URBAN WATER BOARD'!$D$18</f>
        <v>21590000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</row>
    <row r="22" spans="1:34" ht="39.950000000000003" customHeight="1">
      <c r="A22" s="98" t="s">
        <v>378</v>
      </c>
      <c r="B22" s="103"/>
      <c r="C22" s="102">
        <f>'RURAL ELECTRICITY BOARD'!$D$12</f>
        <v>2000000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1:34" ht="39.950000000000003" customHeight="1">
      <c r="A23" s="98" t="s">
        <v>379</v>
      </c>
      <c r="B23" s="103"/>
      <c r="C23" s="102">
        <f>'MINISTRY OF TRANSPORT'!$D$12</f>
        <v>8000000</v>
      </c>
      <c r="D23" s="102">
        <f>'MINISTRY OF TRANSPORT'!$D$18</f>
        <v>160000000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</row>
    <row r="24" spans="1:34" ht="39.950000000000003" customHeight="1">
      <c r="A24" s="98" t="s">
        <v>305</v>
      </c>
      <c r="B24" s="103"/>
      <c r="C24" s="103"/>
      <c r="D24" s="102">
        <f>'EDO CITY TRANSPORT SERVICE'!$D$12</f>
        <v>0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1:34" ht="39.950000000000003" customHeight="1">
      <c r="A25" s="98" t="s">
        <v>306</v>
      </c>
      <c r="B25" s="103"/>
      <c r="C25" s="102">
        <f>'MINISTRY OF LANDS AND SURVEYS'!$D$13</f>
        <v>450000000</v>
      </c>
      <c r="D25" s="103"/>
      <c r="E25" s="103"/>
      <c r="F25" s="102">
        <f>'MINISTRY OF LANDS AND SURVEYS'!$D$25</f>
        <v>3600000</v>
      </c>
      <c r="G25" s="103"/>
      <c r="H25" s="103"/>
      <c r="I25" s="103"/>
      <c r="J25" s="103"/>
      <c r="K25" s="103"/>
      <c r="L25" s="103"/>
      <c r="M25" s="102">
        <f>'MINISTRY OF LANDS AND SURVEYS'!$D$29</f>
        <v>360000000</v>
      </c>
      <c r="N25" s="103"/>
      <c r="O25" s="103"/>
      <c r="P25" s="103"/>
      <c r="Q25" s="103"/>
      <c r="R25" s="103"/>
      <c r="S25" s="103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1:34" ht="39.950000000000003" customHeight="1">
      <c r="A26" s="98" t="s">
        <v>307</v>
      </c>
      <c r="B26" s="103"/>
      <c r="C26" s="102">
        <f>'MINISTRY OF WORKS'!$D$12</f>
        <v>31000000</v>
      </c>
      <c r="D26" s="102">
        <f>'MINISTRY OF WORKS'!$D$27</f>
        <v>2500000</v>
      </c>
      <c r="E26" s="104">
        <f>'MINISTRY OF WORKS'!$D$20</f>
        <v>165000000</v>
      </c>
      <c r="F26" s="102">
        <f>'MINISTRY OF WORKS'!$D$23</f>
        <v>1500000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</row>
    <row r="27" spans="1:34" ht="39.950000000000003" customHeight="1">
      <c r="A27" s="98" t="s">
        <v>380</v>
      </c>
      <c r="B27" s="103"/>
      <c r="C27" s="102"/>
      <c r="D27" s="103"/>
      <c r="E27" s="103"/>
      <c r="F27" s="102">
        <f>'INDEPENDENT ELECTORAL COMM.'!$D$16</f>
        <v>22800000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</row>
    <row r="28" spans="1:34" ht="39.950000000000003" customHeight="1">
      <c r="A28" s="98" t="s">
        <v>308</v>
      </c>
      <c r="B28" s="103"/>
      <c r="C28" s="102">
        <f>'MINISTRY OF BASIC EDUCATION'!$D$12</f>
        <v>0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7">
        <f>'MINISTRY OF BASIC EDUCATION'!$D$21</f>
        <v>0</v>
      </c>
      <c r="N28" s="103"/>
      <c r="O28" s="103"/>
      <c r="P28" s="103"/>
      <c r="Q28" s="104">
        <f>SUBEB!$D$19</f>
        <v>500000000</v>
      </c>
      <c r="R28" s="103"/>
      <c r="S28" s="103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1:34" ht="39.950000000000003" customHeight="1">
      <c r="A29" s="109" t="s">
        <v>381</v>
      </c>
      <c r="B29" s="103"/>
      <c r="C29" s="101">
        <f>'MIN. OF  EDUCATION'!$D$13</f>
        <v>65850000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2">
        <f>'MIN. OF  EDUCATION'!$D$22</f>
        <v>5000000</v>
      </c>
      <c r="N29" s="103"/>
      <c r="O29" s="103"/>
      <c r="P29" s="103"/>
      <c r="Q29" s="110">
        <f>'AIDS &amp; GRANTS, MIN. OF EDUCA'!$D$14</f>
        <v>1390000000</v>
      </c>
      <c r="R29" s="103"/>
      <c r="S29" s="103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1:34" ht="39.950000000000003" customHeight="1">
      <c r="A30" s="98" t="s">
        <v>310</v>
      </c>
      <c r="B30" s="103"/>
      <c r="C30" s="102">
        <f>' MINISTRY OF ENVIRONMENT'!$D$13</f>
        <v>51805000</v>
      </c>
      <c r="D30" s="103"/>
      <c r="E30" s="102">
        <f>' MINISTRY OF ENVIRONMENT'!$D$22</f>
        <v>11000000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4">
        <f>'Long Term Borro.MINISTRY OF ENV'!$D$13</f>
        <v>9000000000</v>
      </c>
      <c r="P30" s="103"/>
      <c r="Q30" s="103"/>
      <c r="R30" s="103"/>
      <c r="S30" s="103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4" ht="39.950000000000003" customHeight="1">
      <c r="A31" s="98" t="s">
        <v>311</v>
      </c>
      <c r="B31" s="102"/>
      <c r="C31" s="102">
        <f>'WASTE MANAGEMENT BOARD'!$D$12</f>
        <v>101500000</v>
      </c>
      <c r="D31" s="102"/>
      <c r="E31" s="102">
        <f>'WASTE MANAGEMENT BOARD'!$D$18</f>
        <v>57450000</v>
      </c>
      <c r="F31" s="102">
        <f>'WASTE MANAGEMENT BOARD'!$D$26</f>
        <v>100000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ht="39.950000000000003" customHeight="1">
      <c r="A32" s="98" t="s">
        <v>312</v>
      </c>
      <c r="B32" s="102">
        <f>'FORESTRY MGT &amp; UTILISATION'!$D$13</f>
        <v>60000000</v>
      </c>
      <c r="C32" s="102">
        <f>'FORESTRY MGT &amp; UTILISATION'!$D$17</f>
        <v>92123000</v>
      </c>
      <c r="D32" s="102"/>
      <c r="E32" s="20">
        <f>'FORESTRY MGT &amp; UTILISATION'!$D$27</f>
        <v>24986000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ht="55.5" customHeight="1">
      <c r="A33" s="111" t="s">
        <v>630</v>
      </c>
      <c r="B33" s="104">
        <f>'MINISTRY OF EST &amp; SPECIAL DUTI.'!$D$13</f>
        <v>2400000</v>
      </c>
      <c r="C33" s="102">
        <f>'MINISTRY OF EST &amp; SPECIAL DUTI.'!$D$18</f>
        <v>5060000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ht="39.950000000000003" customHeight="1">
      <c r="A34" s="108" t="s">
        <v>313</v>
      </c>
      <c r="B34" s="103"/>
      <c r="C34" s="102">
        <f>'MINISTRY OF JUSTICE'!$D$14</f>
        <v>105000000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</row>
    <row r="35" spans="1:34" ht="39.950000000000003" customHeight="1">
      <c r="A35" s="98" t="s">
        <v>314</v>
      </c>
      <c r="B35" s="103"/>
      <c r="C35" s="112">
        <f>'MINISTRY OF SOLID MINER,OIL&amp;GAS'!$D$13</f>
        <v>100000000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</row>
    <row r="36" spans="1:34" ht="39.950000000000003" customHeight="1">
      <c r="A36" s="98" t="s">
        <v>318</v>
      </c>
      <c r="B36" s="103"/>
      <c r="C36" s="112">
        <f>'EDO DEV. &amp; PLANNING AUTHORITY'!$D$12</f>
        <v>3450000</v>
      </c>
      <c r="D36" s="107">
        <f>'EDO DEV. &amp; PLANNING AUTHORITY'!$D$24</f>
        <v>32600000</v>
      </c>
      <c r="E36" s="103"/>
      <c r="F36" s="110"/>
      <c r="G36" s="103"/>
      <c r="H36" s="103"/>
      <c r="I36" s="102">
        <f>'EDO DEV. &amp; PLANNING AUTHORITY'!$D$34</f>
        <v>205816319</v>
      </c>
      <c r="J36" s="103"/>
      <c r="K36" s="104">
        <f>'MINISTRY OF HOUSING AND URBAN D'!$C$13</f>
        <v>0</v>
      </c>
      <c r="L36" s="103"/>
      <c r="M36" s="110">
        <f>'EDO DEV. &amp; PLANNING AUTHORITY'!$D$52</f>
        <v>6970900</v>
      </c>
      <c r="N36" s="103"/>
      <c r="O36" s="103"/>
      <c r="P36" s="103"/>
      <c r="Q36" s="103"/>
      <c r="R36" s="103"/>
      <c r="S36" s="103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</row>
    <row r="37" spans="1:34" ht="39.950000000000003" customHeight="1">
      <c r="A37" s="98" t="s">
        <v>315</v>
      </c>
      <c r="B37" s="103"/>
      <c r="C37" s="112">
        <f>'HOUSING &amp; URBAN DEVELOPMENT'!$D$13</f>
        <v>429000000</v>
      </c>
      <c r="D37" s="107">
        <f>'HOUSING &amp; URBAN DEVELOPMENT'!$D$23</f>
        <v>1650000</v>
      </c>
      <c r="E37" s="104">
        <f>'HOUSING &amp; URBAN DEVELOPMENT'!$D$19</f>
        <v>55000000</v>
      </c>
      <c r="F37" s="103"/>
      <c r="G37" s="103"/>
      <c r="H37" s="103"/>
      <c r="I37" s="10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4" ht="39.950000000000003" customHeight="1">
      <c r="A38" s="109" t="s">
        <v>316</v>
      </c>
      <c r="B38" s="103"/>
      <c r="C38" s="102">
        <f>'DIR. OF INFO.&amp;COMM. TECH.'!$D$13</f>
        <v>0</v>
      </c>
      <c r="D38" s="98"/>
      <c r="E38" s="102">
        <f>'DIR. OF INFO.&amp;COMM. TECH.'!$D$17</f>
        <v>400000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</row>
    <row r="39" spans="1:34" ht="39.950000000000003" customHeight="1">
      <c r="A39" s="98" t="s">
        <v>382</v>
      </c>
      <c r="B39" s="103"/>
      <c r="C39" s="112">
        <f>'EDO STATE LIAISON OFFICE, Abuja'!$D$13</f>
        <v>3000000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4" ht="39.950000000000003" customHeight="1">
      <c r="A40" s="98" t="s">
        <v>319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10" t="e">
        <f>'INTERNAL REVENUE SERVICE'!#REF!</f>
        <v>#REF!</v>
      </c>
      <c r="M40" s="103"/>
      <c r="N40" s="102">
        <f>'Min of Fin. Domestic Loan'!D12</f>
        <v>0</v>
      </c>
      <c r="O40" s="103"/>
      <c r="P40" s="102">
        <f>'MINISTRY OF FINANCE'!$D$13</f>
        <v>31255664.220000003</v>
      </c>
      <c r="Q40" s="103"/>
      <c r="R40" s="104" t="e">
        <f>'INTERNAL REVENUE SERVICE'!#REF!</f>
        <v>#REF!</v>
      </c>
      <c r="S40" s="104" t="e">
        <f>'INTERNAL REVENUE SERVICE'!#REF!</f>
        <v>#REF!</v>
      </c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 ht="39.950000000000003" customHeight="1">
      <c r="A41" s="98" t="s">
        <v>811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10"/>
      <c r="M41" s="103"/>
      <c r="N41" s="102"/>
      <c r="O41" s="103"/>
      <c r="P41" s="102"/>
      <c r="Q41" s="104">
        <f>'FEDERATION ACCOUNT'!D28</f>
        <v>8570000000</v>
      </c>
      <c r="R41" s="104"/>
      <c r="S41" s="10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</row>
    <row r="42" spans="1:34" ht="39.950000000000003" customHeight="1">
      <c r="A42" s="111" t="s">
        <v>582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2">
        <f>'Long Term Borr. MINISTRY OF BUD'!$D$15</f>
        <v>14900000000</v>
      </c>
      <c r="P42" s="103"/>
      <c r="Q42" s="113">
        <f>'AIDS &amp; GRANTS, MIN. OF BUDGET'!$D$15</f>
        <v>500000</v>
      </c>
      <c r="R42" s="103"/>
      <c r="S42" s="103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</row>
    <row r="43" spans="1:34" ht="39.950000000000003" customHeight="1">
      <c r="A43" s="98" t="s">
        <v>619</v>
      </c>
      <c r="B43" s="103"/>
      <c r="C43" s="104">
        <f>'EDO STATE LIAISON OFFICE, LAGOS'!$D$14</f>
        <v>2000000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</row>
    <row r="44" spans="1:34" ht="39.950000000000003" customHeight="1">
      <c r="A44" s="98"/>
      <c r="B44" s="103"/>
      <c r="C44" s="104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  <row r="45" spans="1:34" ht="39.950000000000003" customHeight="1">
      <c r="A45" s="98"/>
      <c r="B45" s="103"/>
      <c r="C45" s="104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</row>
    <row r="46" spans="1:34" ht="39.950000000000003" customHeight="1">
      <c r="A46" s="114" t="s">
        <v>320</v>
      </c>
      <c r="B46" s="102">
        <f t="shared" ref="B46:S46" si="0">SUM(B2:B43)</f>
        <v>401400000</v>
      </c>
      <c r="C46" s="102">
        <f t="shared" si="0"/>
        <v>3803776807.7799997</v>
      </c>
      <c r="D46" s="102">
        <f t="shared" si="0"/>
        <v>408240000</v>
      </c>
      <c r="E46" s="102">
        <f t="shared" si="0"/>
        <v>331836000</v>
      </c>
      <c r="F46" s="102">
        <f t="shared" si="0"/>
        <v>587600000</v>
      </c>
      <c r="G46" s="102">
        <f t="shared" si="0"/>
        <v>150000</v>
      </c>
      <c r="H46" s="102">
        <f t="shared" si="0"/>
        <v>14000000</v>
      </c>
      <c r="I46" s="102">
        <f t="shared" si="0"/>
        <v>205816319</v>
      </c>
      <c r="J46" s="102">
        <f t="shared" si="0"/>
        <v>18843954309</v>
      </c>
      <c r="K46" s="102">
        <f t="shared" si="0"/>
        <v>0</v>
      </c>
      <c r="L46" s="102" t="e">
        <f t="shared" si="0"/>
        <v>#REF!</v>
      </c>
      <c r="M46" s="102">
        <f t="shared" si="0"/>
        <v>371970900</v>
      </c>
      <c r="N46" s="102">
        <f t="shared" si="0"/>
        <v>0</v>
      </c>
      <c r="O46" s="102">
        <f t="shared" si="0"/>
        <v>24575000000</v>
      </c>
      <c r="P46" s="102">
        <f t="shared" si="0"/>
        <v>31255664.220000003</v>
      </c>
      <c r="Q46" s="102">
        <f t="shared" si="0"/>
        <v>10460500000</v>
      </c>
      <c r="R46" s="102" t="e">
        <f t="shared" si="0"/>
        <v>#REF!</v>
      </c>
      <c r="S46" s="102" t="e">
        <f t="shared" si="0"/>
        <v>#REF!</v>
      </c>
      <c r="T46" s="115"/>
      <c r="U46" s="115"/>
      <c r="V46" s="115"/>
      <c r="W46" s="115"/>
      <c r="X46" s="115"/>
      <c r="Y46" s="115"/>
      <c r="Z46" s="115"/>
      <c r="AA46" s="105"/>
      <c r="AB46" s="105"/>
      <c r="AC46" s="105"/>
      <c r="AD46" s="105"/>
      <c r="AE46" s="105"/>
      <c r="AF46" s="105"/>
      <c r="AG46" s="105"/>
      <c r="AH46" s="105"/>
    </row>
    <row r="47" spans="1:34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</row>
    <row r="48" spans="1:34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</row>
    <row r="49" spans="1:34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</row>
    <row r="50" spans="1:34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</row>
    <row r="51" spans="1:34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4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</row>
    <row r="53" spans="1:34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</row>
    <row r="54" spans="1:34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</row>
    <row r="55" spans="1:34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</row>
    <row r="56" spans="1:34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</row>
    <row r="57" spans="1:34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  <row r="58" spans="1:34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</row>
    <row r="59" spans="1:34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</row>
    <row r="60" spans="1:34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</row>
    <row r="61" spans="1:34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</row>
    <row r="62" spans="1:34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</row>
    <row r="63" spans="1:34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</row>
    <row r="64" spans="1:34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</row>
    <row r="65" spans="1:34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</row>
    <row r="66" spans="1:34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:34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:34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:34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:34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:34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  <row r="72" spans="1:34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</row>
    <row r="73" spans="1:34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</row>
    <row r="74" spans="1:34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</row>
    <row r="75" spans="1:34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</row>
    <row r="76" spans="1:34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</row>
    <row r="77" spans="1:34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</row>
    <row r="78" spans="1:34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</row>
    <row r="79" spans="1:34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1:34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1:34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1:34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1:34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</row>
    <row r="85" spans="1:34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</row>
  </sheetData>
  <printOptions horizontalCentered="1" verticalCentered="1"/>
  <pageMargins left="0.45" right="0.2" top="0.25" bottom="0.25" header="0.3" footer="0.3"/>
  <pageSetup scale="2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65"/>
  <sheetViews>
    <sheetView view="pageBreakPreview" zoomScale="50" zoomScaleSheetLayoutView="50" workbookViewId="0">
      <selection activeCell="D15" sqref="D15"/>
    </sheetView>
  </sheetViews>
  <sheetFormatPr defaultRowHeight="15"/>
  <cols>
    <col min="1" max="1" width="24.85546875" style="67" customWidth="1"/>
    <col min="2" max="2" width="68.140625" customWidth="1"/>
    <col min="3" max="3" width="30" customWidth="1"/>
    <col min="4" max="4" width="24.5703125" customWidth="1"/>
    <col min="5" max="5" width="24.42578125" customWidth="1"/>
    <col min="6" max="6" width="26.85546875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19.5">
      <c r="A2" s="253"/>
      <c r="B2" s="246"/>
      <c r="C2" s="246"/>
      <c r="D2" s="246"/>
      <c r="E2" s="246"/>
      <c r="F2" s="246"/>
    </row>
    <row r="3" spans="1:6" ht="19.5">
      <c r="A3" s="253"/>
      <c r="B3" s="246"/>
      <c r="C3" s="246"/>
      <c r="D3" s="246"/>
      <c r="E3" s="246"/>
      <c r="F3" s="246"/>
    </row>
    <row r="4" spans="1:6" ht="20.25">
      <c r="A4" s="391" t="s">
        <v>68</v>
      </c>
      <c r="B4" s="391"/>
      <c r="C4" s="391"/>
      <c r="D4" s="391"/>
      <c r="E4" s="391"/>
      <c r="F4" s="246"/>
    </row>
    <row r="5" spans="1:6" ht="20.25">
      <c r="A5" s="252" t="s">
        <v>1</v>
      </c>
      <c r="B5" s="302" t="s">
        <v>486</v>
      </c>
      <c r="C5" s="302"/>
      <c r="D5" s="247"/>
      <c r="E5" s="247"/>
      <c r="F5" s="246"/>
    </row>
    <row r="6" spans="1:6" ht="20.25">
      <c r="A6" s="391" t="s">
        <v>487</v>
      </c>
      <c r="B6" s="391"/>
      <c r="C6" s="391"/>
      <c r="D6" s="391"/>
      <c r="E6" s="391"/>
      <c r="F6" s="246"/>
    </row>
    <row r="7" spans="1:6" ht="20.25">
      <c r="A7" s="391" t="s">
        <v>222</v>
      </c>
      <c r="B7" s="391"/>
      <c r="C7" s="391"/>
      <c r="D7" s="391"/>
      <c r="E7" s="391"/>
      <c r="F7" s="246"/>
    </row>
    <row r="8" spans="1:6" ht="19.5">
      <c r="A8" s="253"/>
      <c r="B8" s="246"/>
      <c r="C8" s="246"/>
      <c r="D8" s="246"/>
      <c r="E8" s="246"/>
      <c r="F8" s="246"/>
    </row>
    <row r="9" spans="1:6" ht="60.75">
      <c r="A9" s="303" t="s">
        <v>3</v>
      </c>
      <c r="B9" s="303" t="s">
        <v>5</v>
      </c>
      <c r="C9" s="304" t="s">
        <v>342</v>
      </c>
      <c r="D9" s="304" t="s">
        <v>342</v>
      </c>
      <c r="E9" s="304" t="s">
        <v>332</v>
      </c>
      <c r="F9" s="304" t="s">
        <v>332</v>
      </c>
    </row>
    <row r="10" spans="1:6" ht="42.75" customHeight="1">
      <c r="A10" s="308"/>
      <c r="B10" s="305"/>
      <c r="C10" s="303">
        <v>2017</v>
      </c>
      <c r="D10" s="303">
        <v>2016</v>
      </c>
      <c r="E10" s="303" t="s">
        <v>819</v>
      </c>
      <c r="F10" s="303">
        <v>2015</v>
      </c>
    </row>
    <row r="11" spans="1:6" ht="17.25" customHeight="1">
      <c r="A11" s="309"/>
      <c r="B11" s="297"/>
      <c r="C11" s="297"/>
      <c r="D11" s="297"/>
      <c r="E11" s="297"/>
      <c r="F11" s="300"/>
    </row>
    <row r="12" spans="1:6" ht="20.25">
      <c r="A12" s="184">
        <v>12020100</v>
      </c>
      <c r="B12" s="177" t="s">
        <v>589</v>
      </c>
      <c r="C12" s="206">
        <f>SUM(C14:C15)</f>
        <v>5500000</v>
      </c>
      <c r="D12" s="206">
        <f>SUM(D14:D15)</f>
        <v>5500000</v>
      </c>
      <c r="E12" s="206">
        <f>SUM(E14:E15)</f>
        <v>255000</v>
      </c>
      <c r="F12" s="206">
        <f>SUM(F14:F15)</f>
        <v>1065000</v>
      </c>
    </row>
    <row r="13" spans="1:6" ht="19.5">
      <c r="A13" s="309"/>
      <c r="B13" s="297"/>
      <c r="C13" s="207"/>
      <c r="D13" s="207"/>
      <c r="E13" s="207"/>
      <c r="F13" s="207"/>
    </row>
    <row r="14" spans="1:6" ht="19.5">
      <c r="A14" s="309">
        <v>12020136</v>
      </c>
      <c r="B14" s="297" t="s">
        <v>70</v>
      </c>
      <c r="C14" s="207">
        <v>5000000</v>
      </c>
      <c r="D14" s="207">
        <v>5000000</v>
      </c>
      <c r="E14" s="207">
        <v>255000</v>
      </c>
      <c r="F14" s="207">
        <v>1060000</v>
      </c>
    </row>
    <row r="15" spans="1:6" ht="19.5">
      <c r="A15" s="309">
        <v>12020141</v>
      </c>
      <c r="B15" s="297" t="s">
        <v>71</v>
      </c>
      <c r="C15" s="207">
        <v>500000</v>
      </c>
      <c r="D15" s="207">
        <v>500000</v>
      </c>
      <c r="E15" s="207">
        <v>0</v>
      </c>
      <c r="F15" s="207">
        <v>5000</v>
      </c>
    </row>
    <row r="16" spans="1:6" ht="19.5">
      <c r="A16" s="309"/>
      <c r="B16" s="297"/>
      <c r="C16" s="207"/>
      <c r="D16" s="207"/>
      <c r="E16" s="207"/>
      <c r="F16" s="207"/>
    </row>
    <row r="17" spans="1:6" ht="20.25">
      <c r="A17" s="184">
        <v>12020400</v>
      </c>
      <c r="B17" s="177" t="s">
        <v>590</v>
      </c>
      <c r="C17" s="206">
        <f>SUM(C19+C23+C25)</f>
        <v>40100000</v>
      </c>
      <c r="D17" s="206">
        <f>SUM(D19+D23+D25)</f>
        <v>39700000</v>
      </c>
      <c r="E17" s="206">
        <f>SUM(E19+E23+E25)</f>
        <v>10638250</v>
      </c>
      <c r="F17" s="206">
        <f>SUM(F19+F23+F25)</f>
        <v>26257000</v>
      </c>
    </row>
    <row r="18" spans="1:6" ht="19.5">
      <c r="A18" s="309"/>
      <c r="B18" s="297"/>
      <c r="C18" s="207"/>
      <c r="D18" s="207"/>
      <c r="E18" s="207"/>
      <c r="F18" s="207"/>
    </row>
    <row r="19" spans="1:6" s="131" customFormat="1" ht="19.5">
      <c r="A19" s="309">
        <v>12020456</v>
      </c>
      <c r="B19" s="297" t="s">
        <v>541</v>
      </c>
      <c r="C19" s="207">
        <f>SUM(C20:C22)</f>
        <v>13600000</v>
      </c>
      <c r="D19" s="207">
        <f>SUM(D20:D22)</f>
        <v>13200000</v>
      </c>
      <c r="E19" s="207">
        <f>SUM(E20:E22)</f>
        <v>3250000</v>
      </c>
      <c r="F19" s="207">
        <f>SUM(F20:F22)</f>
        <v>10206000</v>
      </c>
    </row>
    <row r="20" spans="1:6" ht="19.5">
      <c r="A20" s="309" t="s">
        <v>385</v>
      </c>
      <c r="B20" s="297" t="s">
        <v>72</v>
      </c>
      <c r="C20" s="207">
        <v>5000000</v>
      </c>
      <c r="D20" s="207">
        <v>5000000</v>
      </c>
      <c r="E20" s="207">
        <v>0</v>
      </c>
      <c r="F20" s="207">
        <v>1500000</v>
      </c>
    </row>
    <row r="21" spans="1:6" ht="19.5">
      <c r="A21" s="309" t="s">
        <v>386</v>
      </c>
      <c r="B21" s="297" t="s">
        <v>760</v>
      </c>
      <c r="C21" s="207">
        <v>7000000</v>
      </c>
      <c r="D21" s="207">
        <v>7000000</v>
      </c>
      <c r="E21" s="207">
        <v>3250000</v>
      </c>
      <c r="F21" s="207">
        <v>8706000</v>
      </c>
    </row>
    <row r="22" spans="1:6" ht="19.5">
      <c r="A22" s="309" t="s">
        <v>387</v>
      </c>
      <c r="B22" s="297" t="s">
        <v>761</v>
      </c>
      <c r="C22" s="207">
        <v>1600000</v>
      </c>
      <c r="D22" s="207">
        <v>1200000</v>
      </c>
      <c r="E22" s="207">
        <v>0</v>
      </c>
      <c r="F22" s="207">
        <v>0</v>
      </c>
    </row>
    <row r="23" spans="1:6" s="131" customFormat="1" ht="19.5">
      <c r="A23" s="309">
        <v>12020464</v>
      </c>
      <c r="B23" s="297" t="s">
        <v>689</v>
      </c>
      <c r="C23" s="207">
        <v>0</v>
      </c>
      <c r="D23" s="207">
        <v>0</v>
      </c>
      <c r="E23" s="207"/>
      <c r="F23" s="207"/>
    </row>
    <row r="24" spans="1:6" ht="19.5">
      <c r="A24" s="309" t="s">
        <v>386</v>
      </c>
      <c r="B24" s="297" t="s">
        <v>76</v>
      </c>
      <c r="C24" s="207">
        <v>0</v>
      </c>
      <c r="D24" s="207">
        <v>0</v>
      </c>
      <c r="E24" s="207">
        <v>0</v>
      </c>
      <c r="F24" s="207">
        <v>0</v>
      </c>
    </row>
    <row r="25" spans="1:6" s="131" customFormat="1" ht="19.5">
      <c r="A25" s="309">
        <v>12020449</v>
      </c>
      <c r="B25" s="297" t="s">
        <v>607</v>
      </c>
      <c r="C25" s="207">
        <f>SUM(C26:C28)</f>
        <v>26500000</v>
      </c>
      <c r="D25" s="207">
        <f>SUM(D26:D28)</f>
        <v>26500000</v>
      </c>
      <c r="E25" s="207">
        <f>SUM(E26:E28)</f>
        <v>7388250</v>
      </c>
      <c r="F25" s="207">
        <f>SUM(F26:F28)</f>
        <v>16051000</v>
      </c>
    </row>
    <row r="26" spans="1:6" ht="19.5">
      <c r="A26" s="309" t="s">
        <v>385</v>
      </c>
      <c r="B26" s="297" t="s">
        <v>74</v>
      </c>
      <c r="C26" s="207">
        <v>19000000</v>
      </c>
      <c r="D26" s="207">
        <v>19000000</v>
      </c>
      <c r="E26" s="207">
        <v>6741250</v>
      </c>
      <c r="F26" s="207">
        <v>14254000</v>
      </c>
    </row>
    <row r="27" spans="1:6" ht="19.5">
      <c r="A27" s="309" t="s">
        <v>386</v>
      </c>
      <c r="B27" s="297" t="s">
        <v>75</v>
      </c>
      <c r="C27" s="207">
        <v>6000000</v>
      </c>
      <c r="D27" s="207">
        <v>6000000</v>
      </c>
      <c r="E27" s="207">
        <v>289000</v>
      </c>
      <c r="F27" s="207">
        <v>550000</v>
      </c>
    </row>
    <row r="28" spans="1:6" ht="19.5">
      <c r="A28" s="309" t="s">
        <v>387</v>
      </c>
      <c r="B28" s="297" t="s">
        <v>620</v>
      </c>
      <c r="C28" s="207">
        <v>1500000</v>
      </c>
      <c r="D28" s="207">
        <v>1500000</v>
      </c>
      <c r="E28" s="207">
        <v>358000</v>
      </c>
      <c r="F28" s="207">
        <v>1247000</v>
      </c>
    </row>
    <row r="29" spans="1:6" ht="19.5">
      <c r="A29" s="309"/>
      <c r="B29" s="297"/>
      <c r="C29" s="207"/>
      <c r="D29" s="207"/>
      <c r="E29" s="207"/>
      <c r="F29" s="207"/>
    </row>
    <row r="30" spans="1:6" ht="19.5">
      <c r="A30" s="309"/>
      <c r="B30" s="297"/>
      <c r="C30" s="207"/>
      <c r="D30" s="207"/>
      <c r="E30" s="207"/>
      <c r="F30" s="207"/>
    </row>
    <row r="31" spans="1:6" ht="20.25">
      <c r="A31" s="184">
        <v>12020600</v>
      </c>
      <c r="B31" s="177" t="s">
        <v>583</v>
      </c>
      <c r="C31" s="206">
        <f>SUM(C33:C34)</f>
        <v>12500000</v>
      </c>
      <c r="D31" s="206">
        <f>SUM(D33:D34)</f>
        <v>12500000</v>
      </c>
      <c r="E31" s="206">
        <f>SUM(E33:E34)</f>
        <v>6634755.1900000004</v>
      </c>
      <c r="F31" s="206">
        <f>SUM(F33:F34)</f>
        <v>13098399.41</v>
      </c>
    </row>
    <row r="32" spans="1:6" ht="19.5">
      <c r="A32" s="309"/>
      <c r="B32" s="297"/>
      <c r="C32" s="207"/>
      <c r="D32" s="207"/>
      <c r="E32" s="207"/>
      <c r="F32" s="207"/>
    </row>
    <row r="33" spans="1:6" ht="19.5">
      <c r="A33" s="309">
        <v>12020612</v>
      </c>
      <c r="B33" s="297" t="s">
        <v>742</v>
      </c>
      <c r="C33" s="207">
        <v>12000000</v>
      </c>
      <c r="D33" s="207">
        <v>12000000</v>
      </c>
      <c r="E33" s="207">
        <v>5972755.1900000004</v>
      </c>
      <c r="F33" s="207">
        <v>13098399.41</v>
      </c>
    </row>
    <row r="34" spans="1:6" s="131" customFormat="1" ht="19.5">
      <c r="A34" s="309">
        <v>12020626</v>
      </c>
      <c r="B34" s="297" t="s">
        <v>223</v>
      </c>
      <c r="C34" s="207">
        <v>500000</v>
      </c>
      <c r="D34" s="207">
        <v>500000</v>
      </c>
      <c r="E34" s="207">
        <v>662000</v>
      </c>
      <c r="F34" s="207">
        <v>0</v>
      </c>
    </row>
    <row r="35" spans="1:6" ht="19.5">
      <c r="A35" s="309"/>
      <c r="B35" s="297"/>
      <c r="C35" s="207"/>
      <c r="D35" s="207"/>
      <c r="E35" s="207"/>
      <c r="F35" s="207"/>
    </row>
    <row r="36" spans="1:6" ht="19.5">
      <c r="A36" s="309"/>
      <c r="B36" s="297"/>
      <c r="C36" s="207"/>
      <c r="D36" s="207"/>
      <c r="E36" s="207"/>
      <c r="F36" s="207"/>
    </row>
    <row r="37" spans="1:6" ht="19.5">
      <c r="A37" s="309"/>
      <c r="B37" s="297"/>
      <c r="C37" s="207"/>
      <c r="D37" s="207"/>
      <c r="E37" s="207"/>
      <c r="F37" s="207"/>
    </row>
    <row r="38" spans="1:6" ht="20.25">
      <c r="A38" s="309"/>
      <c r="B38" s="301" t="s">
        <v>320</v>
      </c>
      <c r="C38" s="206">
        <f>C12+C17+C31</f>
        <v>58100000</v>
      </c>
      <c r="D38" s="206">
        <f>D12+D17+D31</f>
        <v>57700000</v>
      </c>
      <c r="E38" s="206">
        <f>E12+E17+E31</f>
        <v>17528005.190000001</v>
      </c>
      <c r="F38" s="206">
        <f>F12+F17+F31</f>
        <v>40420399.409999996</v>
      </c>
    </row>
    <row r="39" spans="1:6">
      <c r="E39" s="54"/>
      <c r="F39" s="12"/>
    </row>
    <row r="40" spans="1:6">
      <c r="F40" s="12"/>
    </row>
    <row r="41" spans="1:6">
      <c r="F41" s="12"/>
    </row>
    <row r="42" spans="1:6">
      <c r="F42" s="12"/>
    </row>
    <row r="43" spans="1:6">
      <c r="F43" s="12"/>
    </row>
    <row r="44" spans="1:6">
      <c r="F44" s="12"/>
    </row>
    <row r="45" spans="1:6">
      <c r="F45" s="12"/>
    </row>
    <row r="46" spans="1:6">
      <c r="F46" s="12"/>
    </row>
    <row r="47" spans="1:6">
      <c r="F47" s="12"/>
    </row>
    <row r="48" spans="1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1" orientation="landscape" r:id="rId1"/>
  <headerFooter>
    <oddFooter>&amp;R&amp;14Page 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="60" workbookViewId="0">
      <selection activeCell="C15" sqref="C15"/>
    </sheetView>
  </sheetViews>
  <sheetFormatPr defaultRowHeight="15"/>
  <cols>
    <col min="1" max="1" width="24.28515625" customWidth="1"/>
    <col min="2" max="2" width="48.85546875" customWidth="1"/>
    <col min="3" max="3" width="25.28515625" customWidth="1"/>
    <col min="4" max="4" width="25.5703125" customWidth="1"/>
    <col min="5" max="5" width="26.85546875" customWidth="1"/>
    <col min="6" max="6" width="27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19.5">
      <c r="A2" s="246"/>
      <c r="B2" s="246"/>
      <c r="C2" s="246"/>
      <c r="D2" s="246"/>
      <c r="E2" s="246"/>
      <c r="F2" s="246"/>
    </row>
    <row r="3" spans="1:6" ht="19.5">
      <c r="A3" s="246"/>
      <c r="B3" s="246"/>
      <c r="C3" s="246"/>
      <c r="D3" s="246"/>
      <c r="E3" s="246"/>
      <c r="F3" s="246"/>
    </row>
    <row r="4" spans="1:6" ht="20.25">
      <c r="A4" s="391" t="s">
        <v>68</v>
      </c>
      <c r="B4" s="391"/>
      <c r="C4" s="391"/>
      <c r="D4" s="391"/>
      <c r="E4" s="391"/>
      <c r="F4" s="246"/>
    </row>
    <row r="5" spans="1:6" ht="20.25">
      <c r="A5" s="247" t="s">
        <v>1</v>
      </c>
      <c r="B5" s="310" t="s">
        <v>486</v>
      </c>
      <c r="C5" s="310"/>
      <c r="D5" s="247"/>
      <c r="E5" s="247"/>
      <c r="F5" s="246"/>
    </row>
    <row r="6" spans="1:6" ht="20.25">
      <c r="A6" s="391" t="s">
        <v>77</v>
      </c>
      <c r="B6" s="391"/>
      <c r="C6" s="391"/>
      <c r="D6" s="391"/>
      <c r="E6" s="391"/>
      <c r="F6" s="246"/>
    </row>
    <row r="7" spans="1:6" ht="20.25">
      <c r="A7" s="391" t="s">
        <v>224</v>
      </c>
      <c r="B7" s="391"/>
      <c r="C7" s="391"/>
      <c r="D7" s="391"/>
      <c r="E7" s="391"/>
      <c r="F7" s="246"/>
    </row>
    <row r="8" spans="1:6" ht="19.5">
      <c r="A8" s="246"/>
      <c r="B8" s="246"/>
      <c r="C8" s="246"/>
      <c r="D8" s="246"/>
      <c r="E8" s="246"/>
      <c r="F8" s="246"/>
    </row>
    <row r="9" spans="1:6" ht="60.75">
      <c r="A9" s="218" t="s">
        <v>3</v>
      </c>
      <c r="B9" s="218" t="s">
        <v>5</v>
      </c>
      <c r="C9" s="220" t="s">
        <v>342</v>
      </c>
      <c r="D9" s="220" t="s">
        <v>342</v>
      </c>
      <c r="E9" s="220" t="s">
        <v>332</v>
      </c>
      <c r="F9" s="220" t="s">
        <v>332</v>
      </c>
    </row>
    <row r="10" spans="1:6" ht="36.75" customHeight="1">
      <c r="A10" s="217"/>
      <c r="B10" s="217"/>
      <c r="C10" s="218">
        <v>2017</v>
      </c>
      <c r="D10" s="218">
        <v>2016</v>
      </c>
      <c r="E10" s="219" t="s">
        <v>821</v>
      </c>
      <c r="F10" s="242">
        <v>2015</v>
      </c>
    </row>
    <row r="11" spans="1:6" ht="14.25" customHeight="1">
      <c r="A11" s="149"/>
      <c r="B11" s="149"/>
      <c r="C11" s="149"/>
      <c r="D11" s="149"/>
      <c r="E11" s="149"/>
      <c r="F11" s="155"/>
    </row>
    <row r="12" spans="1:6" ht="20.25">
      <c r="A12" s="156">
        <v>12020400</v>
      </c>
      <c r="B12" s="154" t="s">
        <v>590</v>
      </c>
      <c r="C12" s="157">
        <f>C14</f>
        <v>694616844.48000002</v>
      </c>
      <c r="D12" s="157">
        <f>D14</f>
        <v>627835257.77999997</v>
      </c>
      <c r="E12" s="157">
        <f>E14</f>
        <v>397181871.32999998</v>
      </c>
      <c r="F12" s="157">
        <f>F14</f>
        <v>504336144.63</v>
      </c>
    </row>
    <row r="13" spans="1:6" ht="19.5">
      <c r="A13" s="149"/>
      <c r="B13" s="149"/>
      <c r="C13" s="150"/>
      <c r="D13" s="150"/>
      <c r="E13" s="150"/>
      <c r="F13" s="150"/>
    </row>
    <row r="14" spans="1:6" s="137" customFormat="1" ht="19.5">
      <c r="A14" s="296">
        <v>12020464</v>
      </c>
      <c r="B14" s="297" t="s">
        <v>690</v>
      </c>
      <c r="C14" s="298">
        <v>694616844.48000002</v>
      </c>
      <c r="D14" s="298">
        <v>627835257.77999997</v>
      </c>
      <c r="E14" s="298">
        <v>397181871.32999998</v>
      </c>
      <c r="F14" s="298">
        <v>504336144.63</v>
      </c>
    </row>
    <row r="15" spans="1:6" ht="19.5">
      <c r="A15" s="149"/>
      <c r="B15" s="149"/>
      <c r="C15" s="150"/>
      <c r="D15" s="150"/>
      <c r="E15" s="150"/>
      <c r="F15" s="150"/>
    </row>
    <row r="16" spans="1:6" ht="19.5">
      <c r="A16" s="149"/>
      <c r="B16" s="149"/>
      <c r="C16" s="150"/>
      <c r="D16" s="150"/>
      <c r="E16" s="150"/>
      <c r="F16" s="150"/>
    </row>
    <row r="17" spans="1:6" ht="19.5">
      <c r="A17" s="149"/>
      <c r="B17" s="149"/>
      <c r="C17" s="150"/>
      <c r="D17" s="150"/>
      <c r="E17" s="150"/>
      <c r="F17" s="150"/>
    </row>
    <row r="18" spans="1:6" ht="20.25">
      <c r="A18" s="149"/>
      <c r="B18" s="151" t="s">
        <v>320</v>
      </c>
      <c r="C18" s="153">
        <f>C12+C16</f>
        <v>694616844.48000002</v>
      </c>
      <c r="D18" s="153">
        <f>D12+D16</f>
        <v>627835257.77999997</v>
      </c>
      <c r="E18" s="153">
        <f>E12+E16</f>
        <v>397181871.32999998</v>
      </c>
      <c r="F18" s="153">
        <f>F12+F16</f>
        <v>504336144.63</v>
      </c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8" orientation="landscape" r:id="rId1"/>
  <headerFooter>
    <oddFooter>&amp;R&amp;14Page 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="60" workbookViewId="0">
      <selection activeCell="B33" sqref="B33"/>
    </sheetView>
  </sheetViews>
  <sheetFormatPr defaultRowHeight="15"/>
  <cols>
    <col min="1" max="1" width="24.28515625" customWidth="1"/>
    <col min="2" max="2" width="108.42578125" customWidth="1"/>
    <col min="3" max="3" width="26.140625" customWidth="1"/>
    <col min="4" max="4" width="23" customWidth="1"/>
    <col min="5" max="5" width="25.5703125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80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488</v>
      </c>
      <c r="C5" s="172"/>
      <c r="D5" s="171"/>
      <c r="E5" s="171"/>
      <c r="F5" s="169"/>
    </row>
    <row r="6" spans="1:6" ht="20.25">
      <c r="A6" s="393" t="s">
        <v>489</v>
      </c>
      <c r="B6" s="393"/>
      <c r="C6" s="393"/>
      <c r="D6" s="393"/>
      <c r="E6" s="393"/>
      <c r="F6" s="169"/>
    </row>
    <row r="7" spans="1:6" ht="20.25">
      <c r="A7" s="393" t="s">
        <v>219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22"/>
      <c r="B10" s="222"/>
      <c r="C10" s="221">
        <v>2017</v>
      </c>
      <c r="D10" s="221">
        <v>2016</v>
      </c>
      <c r="E10" s="223" t="s">
        <v>819</v>
      </c>
      <c r="F10" s="221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311">
        <v>12020400</v>
      </c>
      <c r="B12" s="178" t="s">
        <v>590</v>
      </c>
      <c r="C12" s="168">
        <f>SUM(C13+C14+C15)</f>
        <v>2800000</v>
      </c>
      <c r="D12" s="168">
        <f>SUM(D13+D14+D15)</f>
        <v>2800000</v>
      </c>
      <c r="E12" s="168">
        <f>SUM(E13+E14+E15)</f>
        <v>1183110</v>
      </c>
      <c r="F12" s="168">
        <f>SUM(F13+F14+F15)</f>
        <v>2132000</v>
      </c>
    </row>
    <row r="13" spans="1:6" s="137" customFormat="1" ht="19.5">
      <c r="A13" s="186">
        <v>12020456</v>
      </c>
      <c r="B13" s="186" t="s">
        <v>828</v>
      </c>
      <c r="C13" s="200">
        <v>1000000</v>
      </c>
      <c r="D13" s="200">
        <v>1000000</v>
      </c>
      <c r="E13" s="200">
        <v>300000</v>
      </c>
      <c r="F13" s="200">
        <v>0</v>
      </c>
    </row>
    <row r="14" spans="1:6" s="137" customFormat="1" ht="19.5">
      <c r="A14" s="307">
        <v>12020483</v>
      </c>
      <c r="B14" s="186" t="s">
        <v>78</v>
      </c>
      <c r="C14" s="200">
        <v>300000</v>
      </c>
      <c r="D14" s="200">
        <v>300000</v>
      </c>
      <c r="E14" s="200">
        <v>345000</v>
      </c>
      <c r="F14" s="200">
        <v>582000</v>
      </c>
    </row>
    <row r="15" spans="1:6" s="137" customFormat="1" ht="19.5">
      <c r="A15" s="307">
        <v>12020484</v>
      </c>
      <c r="B15" s="186" t="s">
        <v>79</v>
      </c>
      <c r="C15" s="200">
        <v>1500000</v>
      </c>
      <c r="D15" s="200">
        <v>1500000</v>
      </c>
      <c r="E15" s="200">
        <v>538110</v>
      </c>
      <c r="F15" s="200">
        <v>1550000</v>
      </c>
    </row>
    <row r="16" spans="1:6" ht="19.5">
      <c r="A16" s="190"/>
      <c r="B16" s="165"/>
      <c r="C16" s="166"/>
      <c r="D16" s="166"/>
      <c r="E16" s="166"/>
      <c r="F16" s="166"/>
    </row>
    <row r="17" spans="1:6" ht="20.25">
      <c r="A17" s="311">
        <v>12020700</v>
      </c>
      <c r="B17" s="178" t="s">
        <v>587</v>
      </c>
      <c r="C17" s="197">
        <f>C19</f>
        <v>200000</v>
      </c>
      <c r="D17" s="197">
        <f>D19</f>
        <v>200000</v>
      </c>
      <c r="E17" s="197">
        <f>E19</f>
        <v>135000</v>
      </c>
      <c r="F17" s="197">
        <f>F19</f>
        <v>29500</v>
      </c>
    </row>
    <row r="18" spans="1:6" ht="20.25">
      <c r="A18" s="311"/>
      <c r="B18" s="178"/>
      <c r="C18" s="197"/>
      <c r="D18" s="197"/>
      <c r="E18" s="168"/>
      <c r="F18" s="168"/>
    </row>
    <row r="19" spans="1:6" ht="20.25">
      <c r="A19" s="195">
        <v>12020711</v>
      </c>
      <c r="B19" s="178" t="s">
        <v>540</v>
      </c>
      <c r="C19" s="197">
        <f>C20</f>
        <v>200000</v>
      </c>
      <c r="D19" s="197">
        <f>D20</f>
        <v>200000</v>
      </c>
      <c r="E19" s="197">
        <f>E20</f>
        <v>135000</v>
      </c>
      <c r="F19" s="197">
        <f>F20</f>
        <v>29500</v>
      </c>
    </row>
    <row r="20" spans="1:6" ht="19.5">
      <c r="A20" s="191" t="s">
        <v>385</v>
      </c>
      <c r="B20" s="165" t="s">
        <v>220</v>
      </c>
      <c r="C20" s="166">
        <v>200000</v>
      </c>
      <c r="D20" s="166">
        <v>200000</v>
      </c>
      <c r="E20" s="166">
        <v>135000</v>
      </c>
      <c r="F20" s="166">
        <v>29500</v>
      </c>
    </row>
    <row r="21" spans="1:6" ht="19.5">
      <c r="A21" s="190"/>
      <c r="B21" s="165"/>
      <c r="C21" s="166"/>
      <c r="D21" s="166"/>
      <c r="E21" s="166"/>
      <c r="F21" s="166"/>
    </row>
    <row r="22" spans="1:6" ht="19.5">
      <c r="A22" s="190"/>
      <c r="B22" s="165"/>
      <c r="C22" s="166"/>
      <c r="D22" s="166"/>
      <c r="E22" s="166"/>
      <c r="F22" s="166"/>
    </row>
    <row r="23" spans="1:6" ht="19.5">
      <c r="A23" s="190"/>
      <c r="B23" s="165"/>
      <c r="C23" s="166"/>
      <c r="D23" s="166"/>
      <c r="E23" s="166"/>
      <c r="F23" s="166"/>
    </row>
    <row r="24" spans="1:6" ht="20.25">
      <c r="A24" s="190"/>
      <c r="B24" s="167" t="s">
        <v>320</v>
      </c>
      <c r="C24" s="168">
        <f>C12+C17</f>
        <v>3000000</v>
      </c>
      <c r="D24" s="168">
        <f>D12+D17</f>
        <v>3000000</v>
      </c>
      <c r="E24" s="168">
        <f>E12+E17</f>
        <v>1318110</v>
      </c>
      <c r="F24" s="168">
        <f>F12+F17</f>
        <v>2161500</v>
      </c>
    </row>
    <row r="25" spans="1:6">
      <c r="A25" s="11"/>
      <c r="F25" s="12"/>
    </row>
    <row r="26" spans="1:6">
      <c r="A26" s="11"/>
      <c r="F26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52" orientation="landscape" r:id="rId1"/>
  <headerFooter>
    <oddFooter>&amp;R&amp;14Page 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="60" workbookViewId="0">
      <selection activeCell="B7" sqref="B7"/>
    </sheetView>
  </sheetViews>
  <sheetFormatPr defaultRowHeight="15"/>
  <cols>
    <col min="1" max="1" width="24.28515625" customWidth="1"/>
    <col min="2" max="2" width="53.140625" customWidth="1"/>
    <col min="3" max="3" width="27.42578125" customWidth="1"/>
    <col min="4" max="4" width="25" customWidth="1"/>
    <col min="5" max="5" width="26.5703125" customWidth="1"/>
    <col min="6" max="6" width="24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20.25">
      <c r="A3" s="393" t="s">
        <v>329</v>
      </c>
      <c r="B3" s="393"/>
      <c r="C3" s="393"/>
      <c r="D3" s="393"/>
      <c r="E3" s="393"/>
      <c r="F3" s="169"/>
    </row>
    <row r="4" spans="1:6" ht="20.25">
      <c r="A4" s="171" t="s">
        <v>1</v>
      </c>
      <c r="B4" s="172" t="s">
        <v>490</v>
      </c>
      <c r="C4" s="172"/>
      <c r="D4" s="171"/>
      <c r="E4" s="171"/>
      <c r="F4" s="169"/>
    </row>
    <row r="5" spans="1:6" ht="20.25">
      <c r="A5" s="393" t="s">
        <v>81</v>
      </c>
      <c r="B5" s="393"/>
      <c r="C5" s="393"/>
      <c r="D5" s="393"/>
      <c r="E5" s="393"/>
      <c r="F5" s="169"/>
    </row>
    <row r="6" spans="1:6" ht="20.25">
      <c r="A6" s="393" t="s">
        <v>330</v>
      </c>
      <c r="B6" s="393"/>
      <c r="C6" s="393"/>
      <c r="D6" s="393"/>
      <c r="E6" s="393"/>
      <c r="F6" s="169"/>
    </row>
    <row r="7" spans="1:6" ht="19.5">
      <c r="A7" s="169"/>
      <c r="B7" s="169"/>
      <c r="C7" s="169"/>
      <c r="D7" s="169"/>
      <c r="E7" s="169"/>
      <c r="F7" s="169"/>
    </row>
    <row r="8" spans="1:6" ht="60.75">
      <c r="A8" s="242" t="s">
        <v>3</v>
      </c>
      <c r="B8" s="242" t="s">
        <v>5</v>
      </c>
      <c r="C8" s="221" t="s">
        <v>342</v>
      </c>
      <c r="D8" s="221" t="s">
        <v>342</v>
      </c>
      <c r="E8" s="221" t="s">
        <v>332</v>
      </c>
      <c r="F8" s="221" t="s">
        <v>332</v>
      </c>
    </row>
    <row r="9" spans="1:6" ht="37.5" customHeight="1">
      <c r="A9" s="241"/>
      <c r="B9" s="241"/>
      <c r="C9" s="242">
        <v>2017</v>
      </c>
      <c r="D9" s="242">
        <v>2016</v>
      </c>
      <c r="E9" s="242" t="s">
        <v>821</v>
      </c>
      <c r="F9" s="242">
        <v>2015</v>
      </c>
    </row>
    <row r="10" spans="1:6" ht="20.25">
      <c r="A10" s="189">
        <v>12020400</v>
      </c>
      <c r="B10" s="178" t="s">
        <v>590</v>
      </c>
      <c r="C10" s="197">
        <f>C11</f>
        <v>231000000</v>
      </c>
      <c r="D10" s="197">
        <f>D11</f>
        <v>165000000</v>
      </c>
      <c r="E10" s="197">
        <f>E11</f>
        <v>192240731</v>
      </c>
      <c r="F10" s="197">
        <f>F11</f>
        <v>136856111.36000001</v>
      </c>
    </row>
    <row r="11" spans="1:6" s="137" customFormat="1" ht="20.25">
      <c r="A11" s="294">
        <v>12020401</v>
      </c>
      <c r="B11" s="184" t="s">
        <v>691</v>
      </c>
      <c r="C11" s="200">
        <f>SUM(C12:C13)</f>
        <v>231000000</v>
      </c>
      <c r="D11" s="200">
        <f>SUM(D12:D13)</f>
        <v>165000000</v>
      </c>
      <c r="E11" s="200">
        <f>SUM(E12:E13)</f>
        <v>192240731</v>
      </c>
      <c r="F11" s="200">
        <f>SUM(F12:F13)</f>
        <v>136856111.36000001</v>
      </c>
    </row>
    <row r="12" spans="1:6" s="137" customFormat="1" ht="19.5">
      <c r="A12" s="307" t="s">
        <v>385</v>
      </c>
      <c r="B12" s="186" t="s">
        <v>83</v>
      </c>
      <c r="C12" s="200">
        <v>226000000</v>
      </c>
      <c r="D12" s="200">
        <v>160000000</v>
      </c>
      <c r="E12" s="200">
        <v>192240731</v>
      </c>
      <c r="F12" s="200">
        <v>136856111.36000001</v>
      </c>
    </row>
    <row r="13" spans="1:6" s="137" customFormat="1" ht="39">
      <c r="A13" s="307" t="s">
        <v>386</v>
      </c>
      <c r="B13" s="313" t="s">
        <v>631</v>
      </c>
      <c r="C13" s="314">
        <v>5000000</v>
      </c>
      <c r="D13" s="200">
        <v>5000000</v>
      </c>
      <c r="E13" s="200"/>
      <c r="F13" s="200">
        <v>0</v>
      </c>
    </row>
    <row r="14" spans="1:6" s="137" customFormat="1" ht="19.5">
      <c r="A14" s="294"/>
      <c r="B14" s="313"/>
      <c r="C14" s="314"/>
      <c r="D14" s="200"/>
      <c r="E14" s="200"/>
      <c r="F14" s="200"/>
    </row>
    <row r="15" spans="1:6" s="137" customFormat="1" ht="20.25">
      <c r="A15" s="306">
        <v>12020500</v>
      </c>
      <c r="B15" s="184" t="s">
        <v>598</v>
      </c>
      <c r="C15" s="199">
        <f>C17</f>
        <v>18000000</v>
      </c>
      <c r="D15" s="199">
        <f>D17</f>
        <v>15000000</v>
      </c>
      <c r="E15" s="199">
        <f>E17</f>
        <v>15468440</v>
      </c>
      <c r="F15" s="199">
        <f>F17</f>
        <v>7185742</v>
      </c>
    </row>
    <row r="16" spans="1:6" s="137" customFormat="1" ht="19.5">
      <c r="A16" s="186"/>
      <c r="B16" s="186"/>
      <c r="C16" s="200"/>
      <c r="D16" s="200"/>
      <c r="E16" s="200"/>
      <c r="F16" s="200"/>
    </row>
    <row r="17" spans="1:6" s="137" customFormat="1" ht="19.5">
      <c r="A17" s="294">
        <v>12020502</v>
      </c>
      <c r="B17" s="186" t="s">
        <v>82</v>
      </c>
      <c r="C17" s="200">
        <v>18000000</v>
      </c>
      <c r="D17" s="200">
        <v>15000000</v>
      </c>
      <c r="E17" s="200">
        <v>15468440</v>
      </c>
      <c r="F17" s="200">
        <v>7185742</v>
      </c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>
        <v>12020600</v>
      </c>
      <c r="B19" s="178" t="s">
        <v>583</v>
      </c>
      <c r="C19" s="168">
        <f t="shared" ref="C19:F20" si="0">C20</f>
        <v>0</v>
      </c>
      <c r="D19" s="168">
        <f t="shared" si="0"/>
        <v>0</v>
      </c>
      <c r="E19" s="168">
        <f t="shared" si="0"/>
        <v>16200</v>
      </c>
      <c r="F19" s="168">
        <f t="shared" si="0"/>
        <v>30600</v>
      </c>
    </row>
    <row r="20" spans="1:6" ht="19.5">
      <c r="A20" s="190">
        <v>12020601</v>
      </c>
      <c r="B20" s="165" t="s">
        <v>621</v>
      </c>
      <c r="C20" s="166">
        <f t="shared" si="0"/>
        <v>0</v>
      </c>
      <c r="D20" s="166">
        <f t="shared" si="0"/>
        <v>0</v>
      </c>
      <c r="E20" s="166">
        <f t="shared" si="0"/>
        <v>16200</v>
      </c>
      <c r="F20" s="166">
        <f t="shared" si="0"/>
        <v>30600</v>
      </c>
    </row>
    <row r="21" spans="1:6" ht="39">
      <c r="A21" s="195" t="s">
        <v>385</v>
      </c>
      <c r="B21" s="180" t="s">
        <v>622</v>
      </c>
      <c r="C21" s="198">
        <v>0</v>
      </c>
      <c r="D21" s="166">
        <v>0</v>
      </c>
      <c r="E21" s="166">
        <v>16200</v>
      </c>
      <c r="F21" s="166">
        <v>30600</v>
      </c>
    </row>
    <row r="22" spans="1:6" ht="19.5">
      <c r="A22" s="195"/>
      <c r="B22" s="180"/>
      <c r="C22" s="198"/>
      <c r="D22" s="166"/>
      <c r="E22" s="166"/>
      <c r="F22" s="166"/>
    </row>
    <row r="23" spans="1:6" ht="20.25">
      <c r="A23" s="165"/>
      <c r="B23" s="167" t="s">
        <v>320</v>
      </c>
      <c r="C23" s="168">
        <f>C10+C15+C19</f>
        <v>249000000</v>
      </c>
      <c r="D23" s="168">
        <f>D10+D15+D19</f>
        <v>180000000</v>
      </c>
      <c r="E23" s="168">
        <f>E10+E15+E19</f>
        <v>207725371</v>
      </c>
      <c r="F23" s="168">
        <f>F10+F15+F19</f>
        <v>144072453.36000001</v>
      </c>
    </row>
  </sheetData>
  <mergeCells count="4">
    <mergeCell ref="A1:F1"/>
    <mergeCell ref="A3:E3"/>
    <mergeCell ref="A5:E5"/>
    <mergeCell ref="A6:E6"/>
  </mergeCells>
  <pageMargins left="0.7" right="0.7" top="0.75" bottom="0.75" header="0.3" footer="0.3"/>
  <pageSetup scale="67" orientation="landscape" r:id="rId1"/>
  <headerFooter>
    <oddFooter>&amp;R&amp;14Page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workbookViewId="0">
      <selection activeCell="A12" sqref="A12"/>
    </sheetView>
  </sheetViews>
  <sheetFormatPr defaultRowHeight="15"/>
  <cols>
    <col min="1" max="1" width="23.7109375" customWidth="1"/>
    <col min="2" max="2" width="52" customWidth="1"/>
    <col min="3" max="3" width="26" customWidth="1"/>
    <col min="4" max="4" width="23.85546875" customWidth="1"/>
    <col min="5" max="5" width="25.42578125" customWidth="1"/>
    <col min="6" max="6" width="25.5703125" customWidth="1"/>
  </cols>
  <sheetData>
    <row r="1" spans="1:6" ht="40.5" customHeight="1">
      <c r="A1" s="394" t="s">
        <v>703</v>
      </c>
      <c r="B1" s="394"/>
      <c r="C1" s="394"/>
      <c r="D1" s="394"/>
      <c r="E1" s="394"/>
      <c r="F1" s="394"/>
    </row>
    <row r="2" spans="1:6" ht="19.5">
      <c r="A2" s="246"/>
      <c r="B2" s="246"/>
      <c r="C2" s="246"/>
      <c r="D2" s="246"/>
      <c r="E2" s="246"/>
      <c r="F2" s="246"/>
    </row>
    <row r="3" spans="1:6" ht="19.5">
      <c r="A3" s="246"/>
      <c r="B3" s="246"/>
      <c r="C3" s="246"/>
      <c r="D3" s="246"/>
      <c r="E3" s="246"/>
      <c r="F3" s="246"/>
    </row>
    <row r="4" spans="1:6" ht="20.25">
      <c r="A4" s="391" t="s">
        <v>329</v>
      </c>
      <c r="B4" s="391"/>
      <c r="C4" s="391"/>
      <c r="D4" s="391"/>
      <c r="E4" s="391"/>
      <c r="F4" s="246"/>
    </row>
    <row r="5" spans="1:6" ht="20.25">
      <c r="A5" s="247" t="s">
        <v>1</v>
      </c>
      <c r="B5" s="310" t="s">
        <v>653</v>
      </c>
      <c r="C5" s="310"/>
      <c r="D5" s="247"/>
      <c r="E5" s="247"/>
      <c r="F5" s="246"/>
    </row>
    <row r="6" spans="1:6" ht="20.25">
      <c r="A6" s="391" t="s">
        <v>84</v>
      </c>
      <c r="B6" s="391"/>
      <c r="C6" s="391"/>
      <c r="D6" s="391"/>
      <c r="E6" s="391"/>
      <c r="F6" s="246"/>
    </row>
    <row r="7" spans="1:6" ht="20.25">
      <c r="A7" s="391" t="s">
        <v>654</v>
      </c>
      <c r="B7" s="391"/>
      <c r="C7" s="391"/>
      <c r="D7" s="391"/>
      <c r="E7" s="391"/>
      <c r="F7" s="246"/>
    </row>
    <row r="8" spans="1:6" ht="20.25">
      <c r="A8" s="315"/>
      <c r="B8" s="315"/>
      <c r="C8" s="315"/>
      <c r="D8" s="315"/>
      <c r="E8" s="315"/>
      <c r="F8" s="246"/>
    </row>
    <row r="9" spans="1:6" s="138" customFormat="1" ht="58.5" customHeight="1">
      <c r="A9" s="242" t="s">
        <v>408</v>
      </c>
      <c r="B9" s="242" t="s">
        <v>829</v>
      </c>
      <c r="C9" s="221" t="s">
        <v>333</v>
      </c>
      <c r="D9" s="221" t="s">
        <v>652</v>
      </c>
      <c r="E9" s="221" t="s">
        <v>333</v>
      </c>
      <c r="F9" s="221" t="s">
        <v>332</v>
      </c>
    </row>
    <row r="10" spans="1:6" s="132" customFormat="1" ht="25.5" customHeight="1">
      <c r="A10" s="218"/>
      <c r="B10" s="218"/>
      <c r="C10" s="218" t="s">
        <v>719</v>
      </c>
      <c r="D10" s="218">
        <v>2016</v>
      </c>
      <c r="E10" s="218" t="s">
        <v>821</v>
      </c>
      <c r="F10" s="218">
        <v>2015</v>
      </c>
    </row>
    <row r="11" spans="1:6" ht="19.5">
      <c r="A11" s="149"/>
      <c r="B11" s="149"/>
      <c r="C11" s="149"/>
      <c r="D11" s="164"/>
      <c r="E11" s="149"/>
      <c r="F11" s="155" t="s">
        <v>4</v>
      </c>
    </row>
    <row r="12" spans="1:6" ht="15" customHeight="1">
      <c r="A12" s="149"/>
      <c r="B12" s="149"/>
      <c r="C12" s="149"/>
      <c r="D12" s="164"/>
      <c r="E12" s="149"/>
      <c r="F12" s="155"/>
    </row>
    <row r="13" spans="1:6" ht="20.25">
      <c r="A13" s="156">
        <v>12020400</v>
      </c>
      <c r="B13" s="154" t="s">
        <v>590</v>
      </c>
      <c r="C13" s="157"/>
      <c r="D13" s="157">
        <v>66000000</v>
      </c>
      <c r="E13" s="153">
        <v>0</v>
      </c>
      <c r="F13" s="214"/>
    </row>
    <row r="14" spans="1:6" ht="19.5">
      <c r="A14" s="158"/>
      <c r="B14" s="149"/>
      <c r="C14" s="149"/>
      <c r="D14" s="149"/>
      <c r="E14" s="149"/>
      <c r="F14" s="162"/>
    </row>
    <row r="15" spans="1:6" ht="19.5">
      <c r="A15" s="158">
        <v>12020401</v>
      </c>
      <c r="B15" s="149" t="s">
        <v>83</v>
      </c>
      <c r="C15" s="150"/>
      <c r="D15" s="150">
        <v>66000000</v>
      </c>
      <c r="E15" s="150">
        <v>0</v>
      </c>
      <c r="F15" s="162"/>
    </row>
    <row r="16" spans="1:6" ht="19.5">
      <c r="A16" s="149"/>
      <c r="B16" s="149"/>
      <c r="C16" s="149"/>
      <c r="D16" s="149"/>
      <c r="E16" s="149"/>
      <c r="F16" s="149"/>
    </row>
    <row r="17" spans="1:6" ht="20.25">
      <c r="A17" s="156">
        <v>12020500</v>
      </c>
      <c r="B17" s="154" t="s">
        <v>598</v>
      </c>
      <c r="C17" s="157"/>
      <c r="D17" s="157">
        <v>3000000</v>
      </c>
      <c r="E17" s="153">
        <v>0</v>
      </c>
      <c r="F17" s="214"/>
    </row>
    <row r="18" spans="1:6" ht="19.5">
      <c r="A18" s="149"/>
      <c r="B18" s="149"/>
      <c r="C18" s="149"/>
      <c r="D18" s="149"/>
      <c r="E18" s="149"/>
      <c r="F18" s="149"/>
    </row>
    <row r="19" spans="1:6" s="137" customFormat="1" ht="19.5">
      <c r="A19" s="296">
        <v>12020502</v>
      </c>
      <c r="B19" s="297" t="s">
        <v>82</v>
      </c>
      <c r="C19" s="298"/>
      <c r="D19" s="298">
        <v>3000000</v>
      </c>
      <c r="E19" s="298">
        <v>0</v>
      </c>
      <c r="F19" s="299"/>
    </row>
    <row r="20" spans="1:6" ht="19.5">
      <c r="A20" s="158"/>
      <c r="B20" s="149"/>
      <c r="C20" s="149"/>
      <c r="D20" s="149"/>
      <c r="E20" s="149"/>
      <c r="F20" s="162"/>
    </row>
    <row r="21" spans="1:6" ht="20.25">
      <c r="A21" s="158"/>
      <c r="B21" s="151" t="s">
        <v>320</v>
      </c>
      <c r="C21" s="161">
        <f>C13+C17</f>
        <v>0</v>
      </c>
      <c r="D21" s="161">
        <f>D13+D17</f>
        <v>69000000</v>
      </c>
      <c r="E21" s="161">
        <f>E13+E17</f>
        <v>0</v>
      </c>
      <c r="F21" s="214">
        <f>F13+F17</f>
        <v>0</v>
      </c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9" orientation="landscape" r:id="rId1"/>
  <headerFooter>
    <oddFooter>&amp;R&amp;14Page 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="60" workbookViewId="0">
      <selection activeCell="E16" sqref="E16"/>
    </sheetView>
  </sheetViews>
  <sheetFormatPr defaultRowHeight="15"/>
  <cols>
    <col min="1" max="1" width="23.85546875" customWidth="1"/>
    <col min="2" max="2" width="55" customWidth="1"/>
    <col min="3" max="3" width="25.28515625" customWidth="1"/>
    <col min="4" max="4" width="24.28515625" customWidth="1"/>
    <col min="5" max="5" width="25.85546875" customWidth="1"/>
    <col min="6" max="6" width="23.855468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86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492</v>
      </c>
      <c r="B6" s="393"/>
      <c r="C6" s="393"/>
      <c r="D6" s="393"/>
      <c r="E6" s="393"/>
      <c r="F6" s="393"/>
    </row>
    <row r="7" spans="1:6" ht="20.25">
      <c r="A7" s="393" t="s">
        <v>209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40.5" customHeight="1">
      <c r="A10" s="222"/>
      <c r="B10" s="222"/>
      <c r="C10" s="221">
        <v>2017</v>
      </c>
      <c r="D10" s="221">
        <v>2016</v>
      </c>
      <c r="E10" s="223" t="s">
        <v>821</v>
      </c>
      <c r="F10" s="245">
        <v>2014</v>
      </c>
    </row>
    <row r="11" spans="1:6" ht="13.5" customHeight="1">
      <c r="A11" s="165"/>
      <c r="B11" s="165"/>
      <c r="C11" s="165"/>
      <c r="D11" s="254"/>
      <c r="E11" s="165"/>
      <c r="F11" s="155"/>
    </row>
    <row r="12" spans="1:6" ht="20.25">
      <c r="A12" s="189">
        <v>12020400</v>
      </c>
      <c r="B12" s="178" t="s">
        <v>590</v>
      </c>
      <c r="C12" s="197">
        <f>SUM(C14+C15+C18)</f>
        <v>11940000</v>
      </c>
      <c r="D12" s="197">
        <f>SUM(D14+D15+D18)</f>
        <v>11940000</v>
      </c>
      <c r="E12" s="197">
        <f>SUM(E14+E15+E18)</f>
        <v>3255000</v>
      </c>
      <c r="F12" s="197">
        <f>SUM(F14+F15+F18)</f>
        <v>3630000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12020427</v>
      </c>
      <c r="B14" s="165" t="s">
        <v>87</v>
      </c>
      <c r="C14" s="165"/>
      <c r="D14" s="165"/>
      <c r="E14" s="165"/>
      <c r="F14" s="262"/>
    </row>
    <row r="15" spans="1:6" ht="19.5">
      <c r="A15" s="190">
        <v>12020417</v>
      </c>
      <c r="B15" s="165" t="s">
        <v>608</v>
      </c>
      <c r="C15" s="165"/>
      <c r="D15" s="165"/>
      <c r="E15" s="165"/>
      <c r="F15" s="262"/>
    </row>
    <row r="16" spans="1:6" ht="19.5">
      <c r="A16" s="195" t="s">
        <v>385</v>
      </c>
      <c r="B16" s="165" t="s">
        <v>88</v>
      </c>
      <c r="C16" s="165"/>
      <c r="D16" s="165"/>
      <c r="E16" s="165"/>
      <c r="F16" s="262"/>
    </row>
    <row r="17" spans="1:6" ht="19.5">
      <c r="A17" s="195" t="s">
        <v>386</v>
      </c>
      <c r="B17" s="165" t="s">
        <v>89</v>
      </c>
      <c r="C17" s="165"/>
      <c r="D17" s="165"/>
      <c r="E17" s="165"/>
      <c r="F17" s="262"/>
    </row>
    <row r="18" spans="1:6" s="137" customFormat="1" ht="19.5">
      <c r="A18" s="294">
        <v>12020449</v>
      </c>
      <c r="B18" s="316" t="s">
        <v>692</v>
      </c>
      <c r="C18" s="200">
        <f>C19</f>
        <v>11940000</v>
      </c>
      <c r="D18" s="200">
        <f>D19</f>
        <v>11940000</v>
      </c>
      <c r="E18" s="200">
        <f>E19</f>
        <v>3255000</v>
      </c>
      <c r="F18" s="200">
        <f>F19</f>
        <v>3630000</v>
      </c>
    </row>
    <row r="19" spans="1:6" ht="19.5">
      <c r="A19" s="190"/>
      <c r="B19" s="165" t="s">
        <v>90</v>
      </c>
      <c r="C19" s="166">
        <v>11940000</v>
      </c>
      <c r="D19" s="166">
        <v>11940000</v>
      </c>
      <c r="E19" s="166">
        <v>3255000</v>
      </c>
      <c r="F19" s="262">
        <v>3630000</v>
      </c>
    </row>
    <row r="20" spans="1:6" ht="19.5">
      <c r="A20" s="190"/>
      <c r="B20" s="165"/>
      <c r="C20" s="165"/>
      <c r="D20" s="165"/>
      <c r="E20" s="165"/>
      <c r="F20" s="262"/>
    </row>
    <row r="21" spans="1:6" ht="19.5">
      <c r="A21" s="190"/>
      <c r="B21" s="165"/>
      <c r="C21" s="165"/>
      <c r="D21" s="165"/>
      <c r="E21" s="165"/>
      <c r="F21" s="262"/>
    </row>
    <row r="22" spans="1:6" ht="20.25">
      <c r="A22" s="190"/>
      <c r="B22" s="167" t="s">
        <v>320</v>
      </c>
      <c r="C22" s="263">
        <f>C12+C20</f>
        <v>11940000</v>
      </c>
      <c r="D22" s="261">
        <f>D12+D20</f>
        <v>11940000</v>
      </c>
      <c r="E22" s="261">
        <f>E12+E20</f>
        <v>3255000</v>
      </c>
      <c r="F22" s="261">
        <f>F12+F20</f>
        <v>3630000</v>
      </c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1:F1"/>
    <mergeCell ref="A7:E7"/>
    <mergeCell ref="A6:F6"/>
    <mergeCell ref="A4:F4"/>
  </mergeCells>
  <pageMargins left="0.7" right="0.7" top="0.75" bottom="0.75" header="0.3" footer="0.3"/>
  <pageSetup scale="68" orientation="landscape" r:id="rId1"/>
  <headerFooter>
    <oddFooter>&amp;R&amp;14Page 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zoomScale="60" workbookViewId="0">
      <selection activeCell="E10" sqref="E10"/>
    </sheetView>
  </sheetViews>
  <sheetFormatPr defaultRowHeight="15"/>
  <cols>
    <col min="1" max="1" width="25.28515625" customWidth="1"/>
    <col min="2" max="2" width="68.42578125" customWidth="1"/>
    <col min="3" max="3" width="23.42578125" customWidth="1"/>
    <col min="4" max="4" width="23.28515625" customWidth="1"/>
    <col min="5" max="5" width="26.42578125" customWidth="1"/>
    <col min="6" max="6" width="21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216</v>
      </c>
      <c r="B6" s="393"/>
      <c r="C6" s="393"/>
      <c r="D6" s="393"/>
      <c r="E6" s="393"/>
      <c r="F6" s="393"/>
    </row>
    <row r="7" spans="1:6" ht="20.25">
      <c r="A7" s="393" t="s">
        <v>215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22"/>
      <c r="B10" s="222"/>
      <c r="C10" s="221">
        <v>2017</v>
      </c>
      <c r="D10" s="221">
        <v>2016</v>
      </c>
      <c r="E10" s="223" t="s">
        <v>821</v>
      </c>
      <c r="F10" s="221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197">
        <f>SUM(C14:C16)</f>
        <v>9840000</v>
      </c>
      <c r="D12" s="197">
        <f>SUM(D14:D16)</f>
        <v>8450000</v>
      </c>
      <c r="E12" s="197">
        <f>SUM(E14:E16)</f>
        <v>1373519</v>
      </c>
      <c r="F12" s="197">
        <f>SUM(F14:F16)</f>
        <v>1248690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317">
        <v>12020417</v>
      </c>
      <c r="B14" s="318" t="s">
        <v>609</v>
      </c>
      <c r="C14" s="319">
        <v>3080000</v>
      </c>
      <c r="D14" s="319">
        <v>3500000</v>
      </c>
      <c r="E14" s="319"/>
      <c r="F14" s="320"/>
    </row>
    <row r="15" spans="1:6" s="139" customFormat="1" ht="19.5">
      <c r="A15" s="294">
        <v>12020485</v>
      </c>
      <c r="B15" s="186" t="s">
        <v>91</v>
      </c>
      <c r="C15" s="200">
        <v>820000</v>
      </c>
      <c r="D15" s="200">
        <v>750000</v>
      </c>
      <c r="E15" s="200">
        <v>1010119</v>
      </c>
      <c r="F15" s="295">
        <v>918290</v>
      </c>
    </row>
    <row r="16" spans="1:6" s="139" customFormat="1" ht="19.5">
      <c r="A16" s="294">
        <v>12020486</v>
      </c>
      <c r="B16" s="186" t="s">
        <v>92</v>
      </c>
      <c r="C16" s="200">
        <v>5940000</v>
      </c>
      <c r="D16" s="200">
        <v>4200000</v>
      </c>
      <c r="E16" s="200">
        <v>363400</v>
      </c>
      <c r="F16" s="295">
        <v>330400</v>
      </c>
    </row>
    <row r="17" spans="1:6" ht="19.5">
      <c r="A17" s="321"/>
      <c r="B17" s="322"/>
      <c r="C17" s="322"/>
      <c r="D17" s="322"/>
      <c r="E17" s="322"/>
      <c r="F17" s="323"/>
    </row>
    <row r="18" spans="1:6" ht="20.25">
      <c r="A18" s="189">
        <v>12020700</v>
      </c>
      <c r="B18" s="178" t="s">
        <v>587</v>
      </c>
      <c r="C18" s="197">
        <f>C20</f>
        <v>25601000</v>
      </c>
      <c r="D18" s="197">
        <f>D20</f>
        <v>21590000</v>
      </c>
      <c r="E18" s="197">
        <f>E20</f>
        <v>3852310</v>
      </c>
      <c r="F18" s="197">
        <f>F20</f>
        <v>3502100</v>
      </c>
    </row>
    <row r="19" spans="1:6" ht="20.25">
      <c r="A19" s="189"/>
      <c r="B19" s="178"/>
      <c r="C19" s="197"/>
      <c r="D19" s="197"/>
      <c r="E19" s="165"/>
      <c r="F19" s="261"/>
    </row>
    <row r="20" spans="1:6" ht="20.25">
      <c r="A20" s="189">
        <v>12020711</v>
      </c>
      <c r="B20" s="178" t="s">
        <v>540</v>
      </c>
      <c r="C20" s="197">
        <f>SUM(C21:C24)</f>
        <v>25601000</v>
      </c>
      <c r="D20" s="197">
        <f>SUM(D21:D24)</f>
        <v>21590000</v>
      </c>
      <c r="E20" s="197">
        <f>SUM(E21:E24)</f>
        <v>3852310</v>
      </c>
      <c r="F20" s="197">
        <f>SUM(F21:F24)</f>
        <v>3502100</v>
      </c>
    </row>
    <row r="21" spans="1:6" ht="19.5">
      <c r="A21" s="195" t="s">
        <v>385</v>
      </c>
      <c r="B21" s="190" t="s">
        <v>93</v>
      </c>
      <c r="C21" s="324">
        <v>19938000</v>
      </c>
      <c r="D21" s="324">
        <v>17160000</v>
      </c>
      <c r="E21" s="166">
        <v>2134638</v>
      </c>
      <c r="F21" s="262">
        <v>1940580</v>
      </c>
    </row>
    <row r="22" spans="1:6" ht="19.5">
      <c r="A22" s="195" t="s">
        <v>386</v>
      </c>
      <c r="B22" s="190" t="s">
        <v>94</v>
      </c>
      <c r="C22" s="324">
        <v>1768000</v>
      </c>
      <c r="D22" s="324">
        <v>1500000</v>
      </c>
      <c r="E22" s="166">
        <v>959882</v>
      </c>
      <c r="F22" s="262">
        <v>872620</v>
      </c>
    </row>
    <row r="23" spans="1:6" ht="19.5">
      <c r="A23" s="195" t="s">
        <v>387</v>
      </c>
      <c r="B23" s="190" t="s">
        <v>95</v>
      </c>
      <c r="C23" s="324">
        <v>1640000</v>
      </c>
      <c r="D23" s="324">
        <v>1800000</v>
      </c>
      <c r="E23" s="166">
        <v>757790</v>
      </c>
      <c r="F23" s="262">
        <v>688900</v>
      </c>
    </row>
    <row r="24" spans="1:6" ht="19.5">
      <c r="A24" s="195" t="s">
        <v>388</v>
      </c>
      <c r="B24" s="190" t="s">
        <v>96</v>
      </c>
      <c r="C24" s="324">
        <v>2255000</v>
      </c>
      <c r="D24" s="324">
        <v>1130000</v>
      </c>
      <c r="E24" s="166"/>
      <c r="F24" s="262"/>
    </row>
    <row r="25" spans="1:6" ht="20.25">
      <c r="A25" s="190"/>
      <c r="B25" s="178"/>
      <c r="C25" s="178"/>
      <c r="D25" s="178"/>
      <c r="E25" s="165"/>
      <c r="F25" s="261"/>
    </row>
    <row r="26" spans="1:6" ht="20.25">
      <c r="A26" s="190"/>
      <c r="B26" s="178"/>
      <c r="C26" s="178"/>
      <c r="D26" s="178"/>
      <c r="E26" s="165"/>
      <c r="F26" s="261"/>
    </row>
    <row r="27" spans="1:6" ht="19.5">
      <c r="A27" s="190"/>
      <c r="B27" s="165"/>
      <c r="C27" s="165"/>
      <c r="D27" s="165"/>
      <c r="E27" s="165"/>
      <c r="F27" s="262"/>
    </row>
    <row r="28" spans="1:6" ht="20.25">
      <c r="A28" s="190"/>
      <c r="B28" s="167" t="s">
        <v>320</v>
      </c>
      <c r="C28" s="263">
        <f>SUM(C12+C18)</f>
        <v>35441000</v>
      </c>
      <c r="D28" s="263">
        <f>SUM(D12+D18)</f>
        <v>30040000</v>
      </c>
      <c r="E28" s="263">
        <f>SUM(E12+E18)</f>
        <v>5225829</v>
      </c>
      <c r="F28" s="263">
        <f>SUM(F12+F18)</f>
        <v>4750790</v>
      </c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</row>
    <row r="41" spans="1:6">
      <c r="A41" s="11"/>
    </row>
    <row r="42" spans="1:6">
      <c r="A42" s="11"/>
    </row>
    <row r="43" spans="1:6">
      <c r="A43" s="11"/>
    </row>
    <row r="44" spans="1:6">
      <c r="A44" s="11"/>
    </row>
    <row r="45" spans="1:6">
      <c r="A45" s="11"/>
    </row>
    <row r="46" spans="1:6">
      <c r="A46" s="11"/>
    </row>
    <row r="47" spans="1:6">
      <c r="A47" s="11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4" orientation="landscape" r:id="rId1"/>
  <headerFooter>
    <oddFooter>&amp;R&amp;14Page 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A17" sqref="A17:XFD17"/>
    </sheetView>
  </sheetViews>
  <sheetFormatPr defaultRowHeight="15"/>
  <cols>
    <col min="1" max="1" width="24.140625" customWidth="1"/>
    <col min="2" max="2" width="73" customWidth="1"/>
    <col min="3" max="3" width="24.42578125" customWidth="1"/>
    <col min="4" max="4" width="23.42578125" customWidth="1"/>
    <col min="5" max="5" width="25.140625" customWidth="1"/>
    <col min="6" max="6" width="24.28515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97</v>
      </c>
      <c r="B6" s="393"/>
      <c r="C6" s="393"/>
      <c r="D6" s="393"/>
      <c r="E6" s="393"/>
      <c r="F6" s="393"/>
    </row>
    <row r="7" spans="1:6" ht="20.25">
      <c r="A7" s="393" t="s">
        <v>210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s="67" customFormat="1" ht="41.25" customHeight="1">
      <c r="A10" s="224"/>
      <c r="B10" s="224"/>
      <c r="C10" s="221">
        <v>2017</v>
      </c>
      <c r="D10" s="221">
        <v>2016</v>
      </c>
      <c r="E10" s="221" t="s">
        <v>821</v>
      </c>
      <c r="F10" s="221">
        <v>2015</v>
      </c>
    </row>
    <row r="11" spans="1:6" ht="15.75" customHeight="1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202">
        <f>SUM(C14:C15)</f>
        <v>2000000</v>
      </c>
      <c r="D12" s="202">
        <f>SUM(D14:D15)</f>
        <v>2000000</v>
      </c>
      <c r="E12" s="202">
        <f>SUM(E14:E15)</f>
        <v>300000</v>
      </c>
      <c r="F12" s="202">
        <f>SUM(F14:F15)</f>
        <v>0</v>
      </c>
    </row>
    <row r="13" spans="1:6" ht="19.5">
      <c r="A13" s="165"/>
      <c r="B13" s="165"/>
      <c r="C13" s="201"/>
      <c r="D13" s="201"/>
      <c r="E13" s="201"/>
      <c r="F13" s="201"/>
    </row>
    <row r="14" spans="1:6" ht="19.5">
      <c r="A14" s="190">
        <v>12020417</v>
      </c>
      <c r="B14" s="165" t="s">
        <v>609</v>
      </c>
      <c r="C14" s="201">
        <v>1000000</v>
      </c>
      <c r="D14" s="201">
        <v>1000000</v>
      </c>
      <c r="E14" s="201">
        <v>300000</v>
      </c>
      <c r="F14" s="201"/>
    </row>
    <row r="15" spans="1:6" ht="19.5">
      <c r="A15" s="190">
        <v>12020427</v>
      </c>
      <c r="B15" s="165" t="s">
        <v>87</v>
      </c>
      <c r="C15" s="201">
        <v>1000000</v>
      </c>
      <c r="D15" s="201">
        <v>1000000</v>
      </c>
      <c r="E15" s="201">
        <v>0</v>
      </c>
      <c r="F15" s="201">
        <v>0</v>
      </c>
    </row>
    <row r="16" spans="1:6" ht="19.5">
      <c r="A16" s="165"/>
      <c r="B16" s="165"/>
      <c r="C16" s="201"/>
      <c r="D16" s="201"/>
      <c r="E16" s="201"/>
      <c r="F16" s="201"/>
    </row>
    <row r="17" spans="1:6" s="54" customFormat="1" ht="20.25">
      <c r="A17" s="326">
        <v>12020600</v>
      </c>
      <c r="B17" s="178" t="s">
        <v>642</v>
      </c>
      <c r="C17" s="202">
        <f>C18</f>
        <v>0</v>
      </c>
      <c r="D17" s="202">
        <f>D18</f>
        <v>0</v>
      </c>
      <c r="E17" s="202">
        <f>E18</f>
        <v>0</v>
      </c>
      <c r="F17" s="202">
        <f>F18</f>
        <v>1100000</v>
      </c>
    </row>
    <row r="18" spans="1:6" ht="19.5">
      <c r="A18" s="190">
        <v>12020611</v>
      </c>
      <c r="B18" s="165" t="s">
        <v>643</v>
      </c>
      <c r="C18" s="201">
        <v>0</v>
      </c>
      <c r="D18" s="201">
        <v>0</v>
      </c>
      <c r="E18" s="201"/>
      <c r="F18" s="201">
        <v>1100000</v>
      </c>
    </row>
    <row r="19" spans="1:6" ht="19.5">
      <c r="A19" s="254"/>
      <c r="B19" s="165"/>
      <c r="C19" s="201"/>
      <c r="D19" s="201"/>
      <c r="E19" s="201"/>
      <c r="F19" s="201"/>
    </row>
    <row r="20" spans="1:6" ht="20.25">
      <c r="A20" s="165"/>
      <c r="B20" s="167" t="s">
        <v>320</v>
      </c>
      <c r="C20" s="202">
        <f>C12+C17</f>
        <v>2000000</v>
      </c>
      <c r="D20" s="202">
        <f>D12+D17</f>
        <v>2000000</v>
      </c>
      <c r="E20" s="202">
        <f>E12+E17</f>
        <v>300000</v>
      </c>
      <c r="F20" s="202">
        <f>F12+F17</f>
        <v>1100000</v>
      </c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2" orientation="landscape" r:id="rId1"/>
  <headerFooter>
    <oddFooter>&amp;R&amp;14Page 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F43"/>
  <sheetViews>
    <sheetView view="pageBreakPreview" zoomScale="54" zoomScaleSheetLayoutView="54" workbookViewId="0">
      <selection activeCell="C12" sqref="C12:F32"/>
    </sheetView>
  </sheetViews>
  <sheetFormatPr defaultRowHeight="15"/>
  <cols>
    <col min="1" max="1" width="24" customWidth="1"/>
    <col min="2" max="2" width="55.7109375" customWidth="1"/>
    <col min="3" max="3" width="31.140625" customWidth="1"/>
    <col min="4" max="4" width="28.85546875" customWidth="1"/>
    <col min="5" max="5" width="26.7109375" customWidth="1"/>
    <col min="6" max="6" width="29.140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98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495</v>
      </c>
      <c r="C5" s="172"/>
      <c r="D5" s="171"/>
      <c r="E5" s="171"/>
      <c r="F5" s="171"/>
    </row>
    <row r="6" spans="1:6" ht="20.25">
      <c r="A6" s="393" t="s">
        <v>494</v>
      </c>
      <c r="B6" s="393"/>
      <c r="C6" s="393"/>
      <c r="D6" s="393"/>
      <c r="E6" s="393"/>
      <c r="F6" s="393"/>
    </row>
    <row r="7" spans="1:6" ht="20.25">
      <c r="A7" s="393" t="s">
        <v>610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7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202">
        <f>SUM(C14+C15)</f>
        <v>8000000</v>
      </c>
      <c r="D12" s="202">
        <f>SUM(D14+D15)</f>
        <v>8000000</v>
      </c>
      <c r="E12" s="202">
        <f>SUM(E14+E15)</f>
        <v>2362000</v>
      </c>
      <c r="F12" s="202">
        <f>SUM(F14+F15)</f>
        <v>3981000</v>
      </c>
    </row>
    <row r="13" spans="1:6" ht="19.5">
      <c r="A13" s="165"/>
      <c r="B13" s="165"/>
      <c r="C13" s="201"/>
      <c r="D13" s="201"/>
      <c r="E13" s="201"/>
      <c r="F13" s="201"/>
    </row>
    <row r="14" spans="1:6" ht="19.5">
      <c r="A14" s="190">
        <v>12020427</v>
      </c>
      <c r="B14" s="165" t="s">
        <v>87</v>
      </c>
      <c r="C14" s="201">
        <v>0</v>
      </c>
      <c r="D14" s="201">
        <v>0</v>
      </c>
      <c r="E14" s="201"/>
      <c r="F14" s="201"/>
    </row>
    <row r="15" spans="1:6" ht="19.5">
      <c r="A15" s="190">
        <v>12020450</v>
      </c>
      <c r="B15" s="254" t="s">
        <v>536</v>
      </c>
      <c r="C15" s="201">
        <f>C16</f>
        <v>8000000</v>
      </c>
      <c r="D15" s="201">
        <f>D16</f>
        <v>8000000</v>
      </c>
      <c r="E15" s="201">
        <f>E16</f>
        <v>2362000</v>
      </c>
      <c r="F15" s="201">
        <f>F16</f>
        <v>3981000</v>
      </c>
    </row>
    <row r="16" spans="1:6" ht="19.5">
      <c r="A16" s="195" t="s">
        <v>385</v>
      </c>
      <c r="B16" s="165" t="s">
        <v>99</v>
      </c>
      <c r="C16" s="201">
        <v>8000000</v>
      </c>
      <c r="D16" s="201">
        <v>8000000</v>
      </c>
      <c r="E16" s="201">
        <v>2362000</v>
      </c>
      <c r="F16" s="201">
        <v>3981000</v>
      </c>
    </row>
    <row r="17" spans="1:6" ht="19.5">
      <c r="A17" s="190"/>
      <c r="B17" s="165"/>
      <c r="C17" s="201"/>
      <c r="D17" s="201"/>
      <c r="E17" s="201"/>
      <c r="F17" s="201"/>
    </row>
    <row r="18" spans="1:6" ht="20.25">
      <c r="A18" s="189">
        <v>12020700</v>
      </c>
      <c r="B18" s="178" t="s">
        <v>587</v>
      </c>
      <c r="C18" s="202">
        <f>C20</f>
        <v>162000000</v>
      </c>
      <c r="D18" s="202">
        <f>D20</f>
        <v>160000000</v>
      </c>
      <c r="E18" s="202">
        <f>E20</f>
        <v>31482035</v>
      </c>
      <c r="F18" s="202">
        <f>F20</f>
        <v>39313510</v>
      </c>
    </row>
    <row r="19" spans="1:6" ht="19.5">
      <c r="A19" s="165"/>
      <c r="B19" s="165"/>
      <c r="C19" s="201"/>
      <c r="D19" s="201"/>
      <c r="E19" s="201"/>
      <c r="F19" s="201"/>
    </row>
    <row r="20" spans="1:6" ht="19.5">
      <c r="A20" s="194">
        <v>12020711</v>
      </c>
      <c r="B20" s="327" t="s">
        <v>540</v>
      </c>
      <c r="C20" s="201">
        <f>SUM(C21:C31)</f>
        <v>162000000</v>
      </c>
      <c r="D20" s="201">
        <f>SUM(D21:D31)</f>
        <v>160000000</v>
      </c>
      <c r="E20" s="201">
        <f>SUM(E21:E31)</f>
        <v>31482035</v>
      </c>
      <c r="F20" s="201">
        <f>SUM(F21:F31)</f>
        <v>39313510</v>
      </c>
    </row>
    <row r="21" spans="1:6" ht="19.5">
      <c r="A21" s="195" t="s">
        <v>385</v>
      </c>
      <c r="B21" s="165" t="s">
        <v>100</v>
      </c>
      <c r="C21" s="201">
        <v>10000000</v>
      </c>
      <c r="D21" s="201">
        <v>10000000</v>
      </c>
      <c r="E21" s="201">
        <v>6000000</v>
      </c>
      <c r="F21" s="201">
        <v>1000000</v>
      </c>
    </row>
    <row r="22" spans="1:6" ht="19.5">
      <c r="A22" s="195" t="s">
        <v>386</v>
      </c>
      <c r="B22" s="165" t="s">
        <v>101</v>
      </c>
      <c r="C22" s="201">
        <v>5000000</v>
      </c>
      <c r="D22" s="201">
        <v>5000000</v>
      </c>
      <c r="E22" s="201"/>
      <c r="F22" s="201">
        <v>250000</v>
      </c>
    </row>
    <row r="23" spans="1:6" ht="39">
      <c r="A23" s="195" t="s">
        <v>387</v>
      </c>
      <c r="B23" s="180" t="s">
        <v>102</v>
      </c>
      <c r="C23" s="204">
        <v>10000000</v>
      </c>
      <c r="D23" s="204">
        <v>10000000</v>
      </c>
      <c r="E23" s="201">
        <v>1805000</v>
      </c>
      <c r="F23" s="201">
        <v>837610</v>
      </c>
    </row>
    <row r="24" spans="1:6" ht="19.5">
      <c r="A24" s="195" t="s">
        <v>388</v>
      </c>
      <c r="B24" s="165" t="s">
        <v>103</v>
      </c>
      <c r="C24" s="201">
        <v>80000000</v>
      </c>
      <c r="D24" s="201">
        <v>80000000</v>
      </c>
      <c r="E24" s="201">
        <v>3749500</v>
      </c>
      <c r="F24" s="201">
        <v>11987900</v>
      </c>
    </row>
    <row r="25" spans="1:6" ht="19.5">
      <c r="A25" s="195" t="s">
        <v>389</v>
      </c>
      <c r="B25" s="165" t="s">
        <v>104</v>
      </c>
      <c r="C25" s="201">
        <v>10000000</v>
      </c>
      <c r="D25" s="201">
        <v>10000000</v>
      </c>
      <c r="E25" s="201">
        <v>1805000</v>
      </c>
      <c r="F25" s="201">
        <v>2870000</v>
      </c>
    </row>
    <row r="26" spans="1:6" ht="19.5">
      <c r="A26" s="195" t="s">
        <v>390</v>
      </c>
      <c r="B26" s="165" t="s">
        <v>769</v>
      </c>
      <c r="C26" s="201">
        <v>40000000</v>
      </c>
      <c r="D26" s="201">
        <v>40000000</v>
      </c>
      <c r="E26" s="201">
        <v>14830000</v>
      </c>
      <c r="F26" s="201">
        <v>21312000</v>
      </c>
    </row>
    <row r="27" spans="1:6" ht="19.5">
      <c r="A27" s="195" t="s">
        <v>391</v>
      </c>
      <c r="B27" s="165" t="s">
        <v>770</v>
      </c>
      <c r="C27" s="201">
        <v>5000000</v>
      </c>
      <c r="D27" s="201">
        <v>5000000</v>
      </c>
      <c r="E27" s="201">
        <v>2900000</v>
      </c>
      <c r="F27" s="201">
        <v>924000</v>
      </c>
    </row>
    <row r="28" spans="1:6" ht="39">
      <c r="A28" s="195" t="s">
        <v>430</v>
      </c>
      <c r="B28" s="180" t="s">
        <v>771</v>
      </c>
      <c r="C28" s="204">
        <v>0</v>
      </c>
      <c r="D28" s="204">
        <v>0</v>
      </c>
      <c r="E28" s="201"/>
      <c r="F28" s="201"/>
    </row>
    <row r="29" spans="1:6" ht="19.5">
      <c r="A29" s="190"/>
      <c r="B29" s="165" t="s">
        <v>105</v>
      </c>
      <c r="C29" s="201">
        <v>0</v>
      </c>
      <c r="D29" s="201">
        <v>0</v>
      </c>
      <c r="E29" s="201"/>
      <c r="F29" s="201"/>
    </row>
    <row r="30" spans="1:6" ht="19.5">
      <c r="A30" s="195" t="s">
        <v>449</v>
      </c>
      <c r="B30" s="165" t="s">
        <v>768</v>
      </c>
      <c r="C30" s="201">
        <v>2000000</v>
      </c>
      <c r="D30" s="201">
        <v>0</v>
      </c>
      <c r="E30" s="201">
        <v>392535</v>
      </c>
      <c r="F30" s="201">
        <v>132000</v>
      </c>
    </row>
    <row r="31" spans="1:6" ht="19.5">
      <c r="A31" s="195" t="s">
        <v>451</v>
      </c>
      <c r="B31" s="165" t="s">
        <v>625</v>
      </c>
      <c r="C31" s="201">
        <v>0</v>
      </c>
      <c r="D31" s="201">
        <v>0</v>
      </c>
      <c r="E31" s="201"/>
      <c r="F31" s="201"/>
    </row>
    <row r="32" spans="1:6" ht="20.25">
      <c r="A32" s="190"/>
      <c r="B32" s="167" t="s">
        <v>320</v>
      </c>
      <c r="C32" s="202">
        <f>C12+C18</f>
        <v>170000000</v>
      </c>
      <c r="D32" s="202">
        <f>D12+D18</f>
        <v>168000000</v>
      </c>
      <c r="E32" s="202">
        <f>E12+E18</f>
        <v>33844035</v>
      </c>
      <c r="F32" s="202">
        <f>F12+F18</f>
        <v>43294510</v>
      </c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  <row r="41" spans="1:6">
      <c r="A41" s="11"/>
      <c r="F41" s="12"/>
    </row>
    <row r="42" spans="1:6">
      <c r="A42" s="11"/>
    </row>
    <row r="43" spans="1:6">
      <c r="A43" s="11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2" orientation="landscape" r:id="rId1"/>
  <headerFooter>
    <oddFooter>&amp;R&amp;14Page 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60" workbookViewId="0">
      <selection activeCell="C16" sqref="C16"/>
    </sheetView>
  </sheetViews>
  <sheetFormatPr defaultRowHeight="15"/>
  <cols>
    <col min="1" max="1" width="24.42578125" customWidth="1"/>
    <col min="2" max="2" width="65.42578125" customWidth="1"/>
    <col min="3" max="3" width="24.5703125" customWidth="1"/>
    <col min="4" max="4" width="20.5703125" customWidth="1"/>
    <col min="5" max="5" width="26" customWidth="1"/>
    <col min="6" max="6" width="21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98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495</v>
      </c>
      <c r="C5" s="172"/>
      <c r="D5" s="171"/>
      <c r="E5" s="171"/>
      <c r="F5" s="171"/>
    </row>
    <row r="6" spans="1:6" ht="20.25">
      <c r="A6" s="393" t="s">
        <v>106</v>
      </c>
      <c r="B6" s="393"/>
      <c r="C6" s="393"/>
      <c r="D6" s="393"/>
      <c r="E6" s="393"/>
      <c r="F6" s="393"/>
    </row>
    <row r="7" spans="1:6" ht="20.25">
      <c r="A7" s="393" t="s">
        <v>207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15</v>
      </c>
      <c r="C12" s="178"/>
      <c r="D12" s="178"/>
      <c r="E12" s="168"/>
      <c r="F12" s="261"/>
    </row>
    <row r="13" spans="1:6" ht="19.5">
      <c r="A13" s="190"/>
      <c r="B13" s="165"/>
      <c r="C13" s="165"/>
      <c r="D13" s="165"/>
      <c r="E13" s="165"/>
      <c r="F13" s="262"/>
    </row>
    <row r="14" spans="1:6" s="137" customFormat="1" ht="19.5">
      <c r="A14" s="294">
        <v>12020722</v>
      </c>
      <c r="B14" s="186" t="s">
        <v>107</v>
      </c>
      <c r="C14" s="186"/>
      <c r="D14" s="186"/>
      <c r="E14" s="200"/>
      <c r="F14" s="295"/>
    </row>
    <row r="15" spans="1:6" ht="19.5">
      <c r="A15" s="190"/>
      <c r="B15" s="165"/>
      <c r="C15" s="165"/>
      <c r="D15" s="165"/>
      <c r="E15" s="165"/>
      <c r="F15" s="262"/>
    </row>
    <row r="16" spans="1:6" ht="19.5">
      <c r="A16" s="190"/>
      <c r="B16" s="165"/>
      <c r="C16" s="165"/>
      <c r="D16" s="165"/>
      <c r="E16" s="165"/>
      <c r="F16" s="262"/>
    </row>
    <row r="17" spans="1:6" ht="19.5">
      <c r="A17" s="190"/>
      <c r="B17" s="165"/>
      <c r="C17" s="165"/>
      <c r="D17" s="165"/>
      <c r="E17" s="165"/>
      <c r="F17" s="262"/>
    </row>
    <row r="18" spans="1:6" ht="20.25">
      <c r="A18" s="190"/>
      <c r="B18" s="167" t="s">
        <v>320</v>
      </c>
      <c r="C18" s="167"/>
      <c r="D18" s="263">
        <f>D12+D16</f>
        <v>0</v>
      </c>
      <c r="E18" s="263"/>
      <c r="F18" s="261"/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F22" s="12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view="pageBreakPreview" topLeftCell="E1" zoomScale="60" zoomScaleNormal="106" workbookViewId="0">
      <pane ySplit="1" topLeftCell="A30" activePane="bottomLeft" state="frozen"/>
      <selection pane="bottomLeft" activeCell="R43" sqref="R43"/>
    </sheetView>
  </sheetViews>
  <sheetFormatPr defaultRowHeight="15"/>
  <cols>
    <col min="1" max="1" width="102.28515625" style="2" customWidth="1"/>
    <col min="2" max="2" width="22.5703125" style="2" customWidth="1"/>
    <col min="3" max="3" width="21.85546875" style="2" customWidth="1"/>
    <col min="4" max="4" width="19.5703125" style="2" customWidth="1"/>
    <col min="5" max="5" width="18.42578125" style="2" customWidth="1"/>
    <col min="6" max="6" width="19.42578125" style="2" customWidth="1"/>
    <col min="7" max="7" width="14.7109375" style="2" customWidth="1"/>
    <col min="8" max="8" width="18.42578125" style="2" customWidth="1"/>
    <col min="9" max="9" width="21.5703125" style="2" customWidth="1"/>
    <col min="10" max="10" width="22.85546875" style="2" customWidth="1"/>
    <col min="11" max="11" width="16.7109375" style="2" customWidth="1"/>
    <col min="12" max="12" width="23" style="2" customWidth="1"/>
    <col min="13" max="13" width="19.28515625" style="2" customWidth="1"/>
    <col min="14" max="14" width="25.85546875" style="2" customWidth="1"/>
    <col min="15" max="15" width="23" style="2" customWidth="1"/>
    <col min="16" max="16" width="19.28515625" style="2" customWidth="1"/>
    <col min="17" max="17" width="20.140625" style="2" customWidth="1"/>
    <col min="18" max="18" width="20.42578125" style="2" customWidth="1"/>
    <col min="19" max="19" width="21.7109375" style="2" customWidth="1"/>
    <col min="20" max="16384" width="9.140625" style="2"/>
  </cols>
  <sheetData>
    <row r="1" spans="1:19" s="69" customFormat="1" ht="75">
      <c r="A1" s="63" t="s">
        <v>281</v>
      </c>
      <c r="B1" s="63" t="s">
        <v>42</v>
      </c>
      <c r="C1" s="63" t="s">
        <v>6</v>
      </c>
      <c r="D1" s="63" t="s">
        <v>15</v>
      </c>
      <c r="E1" s="63" t="s">
        <v>85</v>
      </c>
      <c r="F1" s="63" t="s">
        <v>8</v>
      </c>
      <c r="G1" s="64" t="s">
        <v>24</v>
      </c>
      <c r="H1" s="64" t="s">
        <v>26</v>
      </c>
      <c r="I1" s="64" t="s">
        <v>322</v>
      </c>
      <c r="J1" s="45" t="s">
        <v>37</v>
      </c>
      <c r="K1" s="45" t="s">
        <v>321</v>
      </c>
      <c r="L1" s="45" t="s">
        <v>367</v>
      </c>
      <c r="M1" s="64" t="s">
        <v>323</v>
      </c>
      <c r="N1" s="64" t="s">
        <v>324</v>
      </c>
      <c r="O1" s="64" t="s">
        <v>325</v>
      </c>
      <c r="P1" s="65" t="s">
        <v>162</v>
      </c>
      <c r="Q1" s="65" t="s">
        <v>464</v>
      </c>
      <c r="R1" s="65" t="s">
        <v>465</v>
      </c>
      <c r="S1" s="65" t="s">
        <v>466</v>
      </c>
    </row>
    <row r="2" spans="1:19" ht="33.75" customHeight="1">
      <c r="A2" s="71" t="s">
        <v>282</v>
      </c>
      <c r="B2" s="20">
        <f>'Min. of Agriculture'!$E$12</f>
        <v>372100</v>
      </c>
      <c r="C2" s="59">
        <f>'Min. of Agriculture'!$E$17</f>
        <v>28175850</v>
      </c>
      <c r="D2" s="26">
        <f>'Min. of Agriculture'!$E$30</f>
        <v>555400</v>
      </c>
      <c r="E2" s="26"/>
      <c r="F2" s="25">
        <f>'Min. of Agriculture'!$E$24</f>
        <v>441385</v>
      </c>
      <c r="M2" s="25"/>
      <c r="O2" s="7"/>
    </row>
    <row r="3" spans="1:19" ht="39.950000000000003" customHeight="1">
      <c r="A3" s="27" t="s">
        <v>283</v>
      </c>
      <c r="C3" s="25">
        <f>'COLLEGE OF AGRICULTURE '!$E$13</f>
        <v>0</v>
      </c>
    </row>
    <row r="4" spans="1:19" ht="39.950000000000003" customHeight="1">
      <c r="A4" s="27" t="s">
        <v>284</v>
      </c>
      <c r="B4" s="25">
        <f>'MINISTRY OF YOUTHS &amp; SPORTS '!$E$14</f>
        <v>13883000</v>
      </c>
      <c r="C4" s="20">
        <f>'MINISTRY OF YOUTHS &amp; SPORTS '!$E$22</f>
        <v>0</v>
      </c>
      <c r="D4" s="25"/>
      <c r="E4" s="25"/>
    </row>
    <row r="5" spans="1:19" ht="39.950000000000003" customHeight="1">
      <c r="A5" s="27" t="s">
        <v>285</v>
      </c>
      <c r="D5" s="25">
        <f>'MINISTRY OF ARTS CULT.&amp;TOURISM'!$E$12</f>
        <v>1401205</v>
      </c>
      <c r="E5" s="25"/>
    </row>
    <row r="6" spans="1:19" ht="39.950000000000003" customHeight="1">
      <c r="A6" s="27" t="s">
        <v>286</v>
      </c>
      <c r="D6" s="25">
        <f>'EDO STATE ARTS COUNCIL'!$E$12</f>
        <v>70000</v>
      </c>
      <c r="E6" s="25"/>
    </row>
    <row r="7" spans="1:19" ht="39.950000000000003" customHeight="1">
      <c r="A7" s="27" t="s">
        <v>287</v>
      </c>
      <c r="C7" s="30">
        <f>'MINISTRY OF COMMERCE &amp; INDUSTRY'!$E$11</f>
        <v>26000242</v>
      </c>
      <c r="D7" s="25">
        <f>'MINISTRY OF COMMERCE &amp; INDUSTRY'!$E$21</f>
        <v>250000</v>
      </c>
      <c r="E7" s="25"/>
      <c r="G7" s="25">
        <f>'MINISTRY OF COMMERCE &amp; INDUSTRY'!$E$27</f>
        <v>75000</v>
      </c>
      <c r="H7" s="25">
        <f>'MINISTRY OF COMMERCE &amp; INDUSTRY'!$E$31</f>
        <v>1677720</v>
      </c>
      <c r="I7" s="25"/>
    </row>
    <row r="8" spans="1:19" ht="39.950000000000003" customHeight="1">
      <c r="A8" s="27" t="s">
        <v>288</v>
      </c>
      <c r="B8" s="30">
        <f>'INTERNAL REVENUE SERVICE'!$E$26</f>
        <v>119744857.65000001</v>
      </c>
      <c r="C8" s="25">
        <f>'INTERNAL REVENUE SERVICE'!$E$35</f>
        <v>221612882.5</v>
      </c>
      <c r="F8" s="25">
        <f>'INTERNAL REVENUE SERVICE'!$E$46</f>
        <v>232626334.18000001</v>
      </c>
      <c r="J8" s="30">
        <f>'INTERNAL REVENUE SERVICE'!$E$13</f>
        <v>13062498287.26</v>
      </c>
      <c r="K8" s="25"/>
      <c r="L8" s="25"/>
    </row>
    <row r="9" spans="1:19" ht="39.950000000000003" customHeight="1">
      <c r="A9" s="27" t="s">
        <v>290</v>
      </c>
      <c r="G9" s="25"/>
      <c r="H9" s="25">
        <f>'OFFICE OF THE AUDITOR GENERAL S'!$E$12</f>
        <v>1595000</v>
      </c>
      <c r="I9" s="25"/>
    </row>
    <row r="10" spans="1:19" ht="39.950000000000003" customHeight="1">
      <c r="A10" s="27" t="s">
        <v>291</v>
      </c>
      <c r="H10" s="25">
        <f>'OFFICE OF THE AUDITOR GENERAL L'!$E$11</f>
        <v>485235367.56999999</v>
      </c>
      <c r="I10" s="25"/>
    </row>
    <row r="11" spans="1:19" ht="39.950000000000003" customHeight="1">
      <c r="A11" s="27" t="s">
        <v>292</v>
      </c>
      <c r="B11" s="25"/>
      <c r="C11" s="25">
        <f>'MINISTRY OF INFORMATION &amp; ORIEN'!$E$13</f>
        <v>0</v>
      </c>
    </row>
    <row r="12" spans="1:19" ht="39.950000000000003" customHeight="1">
      <c r="A12" s="27" t="s">
        <v>293</v>
      </c>
      <c r="D12" s="25">
        <f>'EDO BROADCASTING SERVICE '!$E$12</f>
        <v>65144714.759999998</v>
      </c>
      <c r="E12" s="25"/>
    </row>
    <row r="13" spans="1:19" ht="39.950000000000003" customHeight="1">
      <c r="A13" s="60" t="s">
        <v>294</v>
      </c>
      <c r="D13" s="25">
        <f>'BENDEL NEWSPAPERS COMPANY'!$E$12</f>
        <v>50660108</v>
      </c>
      <c r="E13" s="25"/>
    </row>
    <row r="14" spans="1:19" ht="39.950000000000003" customHeight="1">
      <c r="A14" s="27" t="s">
        <v>375</v>
      </c>
      <c r="B14" s="2" t="s">
        <v>351</v>
      </c>
      <c r="D14" s="25">
        <f>' GOVERNMENT PRINTING PRESS'!$E$12</f>
        <v>0</v>
      </c>
      <c r="E14" s="25"/>
    </row>
    <row r="15" spans="1:19" ht="39.950000000000003" customHeight="1">
      <c r="A15" s="60" t="s">
        <v>296</v>
      </c>
      <c r="B15" s="25">
        <f>'MINISTRY OF HEALTH'!$E$12</f>
        <v>255000</v>
      </c>
      <c r="C15" s="25">
        <f>'MINISTRY OF HEALTH'!$E$17</f>
        <v>10638250</v>
      </c>
      <c r="F15" s="25">
        <f>'MINISTRY OF HEALTH'!$E$31</f>
        <v>6634755.1900000004</v>
      </c>
    </row>
    <row r="16" spans="1:19" ht="39.950000000000003" customHeight="1">
      <c r="A16" s="27" t="s">
        <v>297</v>
      </c>
      <c r="C16" s="57">
        <f>'HOSPITAL MANAGEMENT BOARD'!$E$12</f>
        <v>397181871.32999998</v>
      </c>
      <c r="D16" s="25"/>
      <c r="E16" s="25"/>
    </row>
    <row r="17" spans="1:17" ht="39.950000000000003" customHeight="1">
      <c r="A17" s="27" t="s">
        <v>376</v>
      </c>
      <c r="C17" s="30">
        <f>'MINISTRY OF WOMEN AFFAIRS &amp; SOC'!$E$12</f>
        <v>1183110</v>
      </c>
      <c r="D17" s="25">
        <f>'MINISTRY OF WOMEN AFFAIRS &amp; SOC'!$E$17</f>
        <v>135000</v>
      </c>
      <c r="E17" s="25"/>
    </row>
    <row r="18" spans="1:17" ht="39.950000000000003" customHeight="1">
      <c r="A18" s="27" t="s">
        <v>299</v>
      </c>
      <c r="C18" s="25">
        <f>'JUDICIARY- HIGH COURT'!$E$10</f>
        <v>192240731</v>
      </c>
      <c r="E18" s="25">
        <f>'JUDICIARY- HIGH COURT'!$E$15</f>
        <v>15468440</v>
      </c>
      <c r="F18" s="57">
        <f>'JUDICIARY- HIGH COURT'!$E$19</f>
        <v>16200</v>
      </c>
    </row>
    <row r="19" spans="1:17" ht="39.950000000000003" customHeight="1">
      <c r="A19" s="27" t="s">
        <v>300</v>
      </c>
      <c r="C19" s="25">
        <f>'JUDICIARY- CUSTOMARY COURT'!$E$13</f>
        <v>0</v>
      </c>
      <c r="E19" s="25">
        <f>'JUDICIARY- CUSTOMARY COURT'!$E$17</f>
        <v>0</v>
      </c>
    </row>
    <row r="20" spans="1:17" ht="39.950000000000003" customHeight="1">
      <c r="A20" s="60" t="s">
        <v>301</v>
      </c>
      <c r="C20" s="25">
        <f>'MINISTRY OF ENERGY AND WATER'!$E$19</f>
        <v>3255000</v>
      </c>
    </row>
    <row r="21" spans="1:17" ht="39.950000000000003" customHeight="1">
      <c r="A21" s="27" t="s">
        <v>377</v>
      </c>
      <c r="C21" s="25">
        <f>'URBAN WATER BOARD'!$E$12</f>
        <v>1373519</v>
      </c>
      <c r="D21" s="25">
        <f>'URBAN WATER BOARD'!$E$18</f>
        <v>3852310</v>
      </c>
    </row>
    <row r="22" spans="1:17" ht="39.950000000000003" customHeight="1">
      <c r="A22" s="27" t="s">
        <v>378</v>
      </c>
      <c r="C22" s="25">
        <f>'RURAL ELECTRICITY BOARD'!$E$12</f>
        <v>300000</v>
      </c>
      <c r="F22" s="57">
        <f>'RURAL ELECTRICITY BOARD'!$E$17</f>
        <v>0</v>
      </c>
    </row>
    <row r="23" spans="1:17" ht="39.950000000000003" customHeight="1">
      <c r="A23" s="27" t="s">
        <v>379</v>
      </c>
      <c r="C23" s="25">
        <f>'MINISTRY OF TRANSPORT'!$E$12</f>
        <v>2362000</v>
      </c>
      <c r="D23" s="25">
        <f>'MINISTRY OF TRANSPORT'!$E$18</f>
        <v>31482035</v>
      </c>
    </row>
    <row r="24" spans="1:17" ht="39.950000000000003" customHeight="1">
      <c r="A24" s="27" t="s">
        <v>305</v>
      </c>
      <c r="D24" s="25">
        <f>'EDO CITY TRANSPORT SERVICE'!$E$12</f>
        <v>0</v>
      </c>
    </row>
    <row r="25" spans="1:17" ht="39.950000000000003" customHeight="1">
      <c r="A25" s="27" t="s">
        <v>306</v>
      </c>
      <c r="C25" s="25">
        <f>'MINISTRY OF LANDS AND SURVEYS'!$E$13</f>
        <v>214396042.93000001</v>
      </c>
      <c r="F25" s="25"/>
      <c r="I25" s="6"/>
      <c r="M25" s="25">
        <f>'MINISTRY OF LANDS AND SURVEYS'!$E$29</f>
        <v>205063999.97</v>
      </c>
    </row>
    <row r="26" spans="1:17" ht="39.950000000000003" customHeight="1">
      <c r="A26" s="27" t="s">
        <v>307</v>
      </c>
      <c r="C26" s="25">
        <f>'MINISTRY OF WORKS'!$E$12</f>
        <v>6430000</v>
      </c>
      <c r="D26" s="25">
        <f>'MINISTRY OF WORKS'!$E$27</f>
        <v>670000</v>
      </c>
      <c r="E26" s="57">
        <f>'MINISTRY OF WORKS'!$E$20</f>
        <v>477505000</v>
      </c>
      <c r="F26" s="25">
        <f>'MINISTRY OF WORKS'!$E$23</f>
        <v>0</v>
      </c>
    </row>
    <row r="27" spans="1:17" ht="39.950000000000003" customHeight="1">
      <c r="A27" s="27" t="s">
        <v>380</v>
      </c>
      <c r="C27" s="25"/>
      <c r="F27" s="25"/>
    </row>
    <row r="28" spans="1:17" ht="39.950000000000003" customHeight="1">
      <c r="A28" s="27" t="s">
        <v>308</v>
      </c>
      <c r="C28" s="25">
        <f>'MINISTRY OF BASIC EDUCATION'!$E$12</f>
        <v>0</v>
      </c>
      <c r="M28" s="30">
        <f>'MINISTRY OF BASIC EDUCATION'!$E$21</f>
        <v>0</v>
      </c>
    </row>
    <row r="29" spans="1:17" ht="39.950000000000003" customHeight="1">
      <c r="A29" s="27" t="s">
        <v>381</v>
      </c>
      <c r="C29" s="26">
        <f>'MIN. OF  EDUCATION'!$E$13</f>
        <v>153911405</v>
      </c>
      <c r="M29" s="25">
        <f>'MIN. OF  EDUCATION'!$E$22</f>
        <v>13673500</v>
      </c>
      <c r="Q29" s="6">
        <f>'AIDS &amp; GRANTS, MIN. OF EDUCA'!$E$14</f>
        <v>150350000</v>
      </c>
    </row>
    <row r="30" spans="1:17" ht="39.950000000000003" customHeight="1">
      <c r="A30" s="27" t="s">
        <v>310</v>
      </c>
      <c r="C30" s="25">
        <f>' MINISTRY OF ENVIRONMENT'!$E$13</f>
        <v>46763249.399999999</v>
      </c>
      <c r="E30" s="25">
        <f>' MINISTRY OF ENVIRONMENT'!$E$22</f>
        <v>1150000</v>
      </c>
      <c r="O30" s="57">
        <f>'Long Term Borro.MINISTRY OF ENV'!$E$13</f>
        <v>4877119507</v>
      </c>
    </row>
    <row r="31" spans="1:17" ht="39.950000000000003" customHeight="1">
      <c r="A31" s="27" t="s">
        <v>311</v>
      </c>
      <c r="B31" s="25"/>
      <c r="C31" s="25">
        <f>'WASTE MANAGEMENT BOARD'!$E$12</f>
        <v>57651005.899999999</v>
      </c>
      <c r="D31" s="25"/>
      <c r="E31" s="25">
        <f>'WASTE MANAGEMENT BOARD'!$E$18</f>
        <v>23062732.439999998</v>
      </c>
      <c r="F31" s="25"/>
    </row>
    <row r="32" spans="1:17" ht="39.950000000000003" customHeight="1">
      <c r="A32" s="27" t="s">
        <v>312</v>
      </c>
      <c r="B32" s="25">
        <f>'FORESTRY MGT &amp; UTILISATION'!$E$13</f>
        <v>32348900</v>
      </c>
      <c r="C32" s="25">
        <f>'FORESTRY MGT &amp; UTILISATION'!$E$17</f>
        <v>65292350</v>
      </c>
      <c r="D32" s="30"/>
      <c r="E32" s="25">
        <f>'FORESTRY MGT &amp; UTILISATION'!$E$27</f>
        <v>66802000</v>
      </c>
    </row>
    <row r="33" spans="1:26" ht="39.950000000000003" customHeight="1">
      <c r="A33" s="60" t="s">
        <v>630</v>
      </c>
      <c r="B33" s="57">
        <f>'MINISTRY OF EST &amp; SPECIAL DUTI.'!$E$13</f>
        <v>1860000</v>
      </c>
      <c r="C33" s="25">
        <f>'MINISTRY OF EST &amp; SPECIAL DUTI.'!$E$18</f>
        <v>1817600</v>
      </c>
    </row>
    <row r="34" spans="1:26" ht="39.950000000000003" customHeight="1">
      <c r="A34" s="60" t="s">
        <v>313</v>
      </c>
      <c r="C34" s="25">
        <f>'MINISTRY OF JUSTICE'!$E$14</f>
        <v>76928537.859999999</v>
      </c>
    </row>
    <row r="35" spans="1:26" ht="39.950000000000003" customHeight="1">
      <c r="A35" s="27" t="s">
        <v>314</v>
      </c>
      <c r="C35" s="61">
        <f>'MINISTRY OF SOLID MINER,OIL&amp;GAS'!$E$13</f>
        <v>28045000</v>
      </c>
    </row>
    <row r="36" spans="1:26" ht="39.950000000000003" customHeight="1">
      <c r="A36" s="27" t="s">
        <v>318</v>
      </c>
      <c r="C36" s="61">
        <f>'EDO DEV. &amp; PLANNING AUTHORITY'!$E$12</f>
        <v>0</v>
      </c>
      <c r="D36" s="56">
        <f>'EDO DEV. &amp; PLANNING AUTHORITY'!$E$24</f>
        <v>10175388.34</v>
      </c>
      <c r="F36" s="24"/>
      <c r="I36" s="25">
        <f>'EDO DEV. &amp; PLANNING AUTHORITY'!$E$34</f>
        <v>85731924.519999996</v>
      </c>
      <c r="M36" s="24">
        <f>'EDO DEV. &amp; PLANNING AUTHORITY'!$E$52</f>
        <v>2928325.5</v>
      </c>
    </row>
    <row r="37" spans="1:26" ht="39.950000000000003" customHeight="1">
      <c r="A37" s="27" t="s">
        <v>315</v>
      </c>
      <c r="C37" s="61">
        <f>'HOUSING &amp; URBAN DEVELOPMENT'!$E$13</f>
        <v>315110691.30000001</v>
      </c>
      <c r="D37" s="49">
        <f>'HOUSING &amp; URBAN DEVELOPMENT'!$E$23</f>
        <v>444700</v>
      </c>
      <c r="E37" s="57">
        <f>'HOUSING &amp; URBAN DEVELOPMENT'!$E$19</f>
        <v>0</v>
      </c>
      <c r="I37" s="25"/>
    </row>
    <row r="38" spans="1:26" ht="39.950000000000003" customHeight="1">
      <c r="A38" s="71" t="s">
        <v>316</v>
      </c>
      <c r="C38" s="25">
        <f>'DIR. OF INFO.&amp;COMM. TECH.'!$E$13</f>
        <v>0</v>
      </c>
      <c r="E38" s="25">
        <f>'DIR. OF INFO.&amp;COMM. TECH.'!$E$17</f>
        <v>120000</v>
      </c>
    </row>
    <row r="39" spans="1:26" ht="39.950000000000003" customHeight="1">
      <c r="A39" s="27" t="s">
        <v>382</v>
      </c>
      <c r="C39" s="61">
        <f>'EDO STATE LIAISON OFFICE, Abuja'!$E$13</f>
        <v>1336000</v>
      </c>
      <c r="D39" s="25"/>
    </row>
    <row r="40" spans="1:26" ht="39.950000000000003" customHeight="1">
      <c r="A40" s="27" t="s">
        <v>627</v>
      </c>
      <c r="C40" s="61">
        <f>'EDO STATE LIAISON OFFICE, LAGOS'!$E$14</f>
        <v>905000</v>
      </c>
      <c r="D40" s="25"/>
    </row>
    <row r="41" spans="1:26" ht="39.950000000000003" customHeight="1">
      <c r="A41" s="27" t="s">
        <v>811</v>
      </c>
      <c r="C41" s="61"/>
      <c r="D41" s="25"/>
    </row>
    <row r="42" spans="1:26" ht="39.950000000000003" customHeight="1">
      <c r="A42" s="27" t="s">
        <v>319</v>
      </c>
      <c r="L42" s="57" t="e">
        <f>'INTERNAL REVENUE SERVICE'!#REF!</f>
        <v>#REF!</v>
      </c>
      <c r="N42" s="7">
        <f>'Min of Fin. Domestic Loan'!$E$12</f>
        <v>0</v>
      </c>
      <c r="P42" s="7">
        <f>'MINISTRY OF FINANCE'!$E$13</f>
        <v>1186915.5</v>
      </c>
      <c r="Q42" s="57">
        <f>'FEDERATION ACCOUNT'!E28</f>
        <v>6390000000</v>
      </c>
      <c r="R42" s="57">
        <f>'FEDERATION ACCOUNT'!E21</f>
        <v>7323439935.2299995</v>
      </c>
      <c r="S42" s="57" t="e">
        <f>'INTERNAL REVENUE SERVICE'!#REF!</f>
        <v>#REF!</v>
      </c>
    </row>
    <row r="43" spans="1:26" ht="39.950000000000003" customHeight="1">
      <c r="A43" s="70" t="s">
        <v>326</v>
      </c>
      <c r="B43" s="2">
        <v>425329259.61000001</v>
      </c>
      <c r="C43" s="2">
        <v>661082312.64999998</v>
      </c>
      <c r="O43" s="7">
        <f>'Long Term Borr. MINISTRY OF BUD'!$E$15</f>
        <v>14755850000</v>
      </c>
    </row>
    <row r="44" spans="1:26" ht="39.950000000000003" customHeight="1"/>
    <row r="45" spans="1:26" ht="39.950000000000003" customHeight="1">
      <c r="A45" s="62" t="s">
        <v>320</v>
      </c>
      <c r="B45" s="7">
        <f t="shared" ref="B45:S45" si="0">SUM(B2:B44)</f>
        <v>593793117.25999999</v>
      </c>
      <c r="C45" s="7">
        <f t="shared" si="0"/>
        <v>2513992650.8699999</v>
      </c>
      <c r="D45" s="7">
        <f t="shared" si="0"/>
        <v>164840861.09999999</v>
      </c>
      <c r="E45" s="7">
        <f t="shared" si="0"/>
        <v>584108172.44000006</v>
      </c>
      <c r="F45" s="7">
        <f t="shared" si="0"/>
        <v>239718674.37</v>
      </c>
      <c r="G45" s="7">
        <f t="shared" si="0"/>
        <v>75000</v>
      </c>
      <c r="H45" s="7">
        <f t="shared" si="0"/>
        <v>488508087.56999999</v>
      </c>
      <c r="I45" s="7">
        <f t="shared" si="0"/>
        <v>85731924.519999996</v>
      </c>
      <c r="J45" s="7">
        <f t="shared" si="0"/>
        <v>13062498287.26</v>
      </c>
      <c r="K45" s="7">
        <f t="shared" si="0"/>
        <v>0</v>
      </c>
      <c r="L45" s="7" t="e">
        <f t="shared" si="0"/>
        <v>#REF!</v>
      </c>
      <c r="M45" s="7">
        <f t="shared" si="0"/>
        <v>221665825.47</v>
      </c>
      <c r="N45" s="7">
        <f t="shared" si="0"/>
        <v>0</v>
      </c>
      <c r="O45" s="7">
        <f t="shared" si="0"/>
        <v>19632969507</v>
      </c>
      <c r="P45" s="7">
        <f t="shared" si="0"/>
        <v>1186915.5</v>
      </c>
      <c r="Q45" s="7">
        <f t="shared" si="0"/>
        <v>6540350000</v>
      </c>
      <c r="R45" s="7">
        <f t="shared" si="0"/>
        <v>7323439935.2299995</v>
      </c>
      <c r="S45" s="7" t="e">
        <f t="shared" si="0"/>
        <v>#REF!</v>
      </c>
      <c r="T45" s="7"/>
      <c r="U45" s="7"/>
      <c r="V45" s="7"/>
      <c r="W45" s="7"/>
      <c r="X45" s="7"/>
      <c r="Y45" s="7"/>
      <c r="Z45" s="7"/>
    </row>
  </sheetData>
  <pageMargins left="0.7" right="0.7" top="0.75" bottom="0.75" header="0.3" footer="0.3"/>
  <pageSetup paperSize="9" scale="2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HC42"/>
  <sheetViews>
    <sheetView view="pageBreakPreview" topLeftCell="A4" zoomScale="53" zoomScaleSheetLayoutView="53" workbookViewId="0">
      <selection activeCell="B40" sqref="B40"/>
    </sheetView>
  </sheetViews>
  <sheetFormatPr defaultRowHeight="15"/>
  <cols>
    <col min="1" max="1" width="26.85546875" style="117" customWidth="1"/>
    <col min="2" max="2" width="101.42578125" customWidth="1"/>
    <col min="3" max="3" width="32.5703125" customWidth="1"/>
    <col min="4" max="4" width="29.42578125" customWidth="1"/>
    <col min="5" max="5" width="28.42578125" customWidth="1"/>
    <col min="6" max="6" width="29.5703125" customWidth="1"/>
  </cols>
  <sheetData>
    <row r="1" spans="1:2239" ht="48.75">
      <c r="A1" s="394" t="s">
        <v>703</v>
      </c>
      <c r="B1" s="394"/>
      <c r="C1" s="394"/>
      <c r="D1" s="394"/>
      <c r="E1" s="394"/>
      <c r="F1" s="394"/>
    </row>
    <row r="2" spans="1:2239" ht="19.5">
      <c r="A2" s="253"/>
      <c r="B2" s="169"/>
      <c r="C2" s="169"/>
      <c r="D2" s="169"/>
      <c r="E2" s="169"/>
      <c r="F2" s="169"/>
    </row>
    <row r="3" spans="1:2239" ht="19.5">
      <c r="A3" s="253"/>
      <c r="B3" s="169"/>
      <c r="C3" s="169"/>
      <c r="D3" s="169"/>
      <c r="E3" s="169"/>
      <c r="F3" s="169"/>
    </row>
    <row r="4" spans="1:2239" ht="20.25">
      <c r="A4" s="393" t="s">
        <v>108</v>
      </c>
      <c r="B4" s="393"/>
      <c r="C4" s="393"/>
      <c r="D4" s="393"/>
      <c r="E4" s="393"/>
      <c r="F4" s="393"/>
    </row>
    <row r="5" spans="1:2239" ht="20.25">
      <c r="A5" s="293" t="s">
        <v>1</v>
      </c>
      <c r="B5" s="172" t="s">
        <v>645</v>
      </c>
      <c r="C5" s="172"/>
      <c r="D5" s="171"/>
      <c r="E5" s="171"/>
      <c r="F5" s="171"/>
    </row>
    <row r="6" spans="1:2239" ht="20.25">
      <c r="A6" s="393" t="s">
        <v>496</v>
      </c>
      <c r="B6" s="393"/>
      <c r="C6" s="393"/>
      <c r="D6" s="393"/>
      <c r="E6" s="393"/>
      <c r="F6" s="393"/>
    </row>
    <row r="7" spans="1:2239" ht="20.25">
      <c r="A7" s="393" t="s">
        <v>644</v>
      </c>
      <c r="B7" s="393"/>
      <c r="C7" s="393"/>
      <c r="D7" s="393"/>
      <c r="E7" s="393"/>
      <c r="F7" s="171"/>
      <c r="H7" s="50"/>
    </row>
    <row r="8" spans="1:2239" ht="19.5">
      <c r="A8" s="253"/>
      <c r="B8" s="169"/>
      <c r="C8" s="169"/>
      <c r="D8" s="169"/>
      <c r="E8" s="169"/>
      <c r="F8" s="16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</row>
    <row r="9" spans="1:2239" s="38" customFormat="1" ht="18" customHeight="1">
      <c r="A9" s="252"/>
      <c r="B9" s="252"/>
      <c r="C9" s="252"/>
      <c r="D9" s="252"/>
      <c r="E9" s="252"/>
      <c r="F9" s="252"/>
      <c r="G9" s="3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  <c r="AND9" s="50"/>
      <c r="ANE9" s="50"/>
      <c r="ANF9" s="50"/>
      <c r="ANG9" s="50"/>
      <c r="ANH9" s="50"/>
      <c r="ANI9" s="50"/>
      <c r="ANJ9" s="50"/>
      <c r="ANK9" s="50"/>
      <c r="ANL9" s="50"/>
      <c r="ANM9" s="50"/>
      <c r="ANN9" s="50"/>
      <c r="ANO9" s="50"/>
      <c r="ANP9" s="50"/>
      <c r="ANQ9" s="50"/>
      <c r="ANR9" s="50"/>
      <c r="ANS9" s="50"/>
      <c r="ANT9" s="50"/>
      <c r="ANU9" s="50"/>
      <c r="ANV9" s="50"/>
      <c r="ANW9" s="50"/>
      <c r="ANX9" s="50"/>
      <c r="ANY9" s="50"/>
      <c r="ANZ9" s="50"/>
      <c r="AOA9" s="50"/>
      <c r="AOB9" s="50"/>
      <c r="AOC9" s="50"/>
      <c r="AOD9" s="50"/>
      <c r="AOE9" s="50"/>
      <c r="AOF9" s="50"/>
      <c r="AOG9" s="50"/>
      <c r="AOH9" s="50"/>
      <c r="AOI9" s="50"/>
      <c r="AOJ9" s="50"/>
      <c r="AOK9" s="50"/>
      <c r="AOL9" s="50"/>
      <c r="AOM9" s="50"/>
      <c r="AON9" s="50"/>
      <c r="AOO9" s="50"/>
      <c r="AOP9" s="50"/>
      <c r="AOQ9" s="50"/>
      <c r="AOR9" s="50"/>
      <c r="AOS9" s="50"/>
      <c r="AOT9" s="50"/>
      <c r="AOU9" s="50"/>
      <c r="AOV9" s="50"/>
      <c r="AOW9" s="50"/>
      <c r="AOX9" s="50"/>
      <c r="AOY9" s="50"/>
      <c r="AOZ9" s="50"/>
      <c r="APA9" s="50"/>
      <c r="APB9" s="50"/>
      <c r="APC9" s="50"/>
      <c r="APD9" s="50"/>
      <c r="APE9" s="50"/>
      <c r="APF9" s="50"/>
      <c r="APG9" s="50"/>
      <c r="APH9" s="50"/>
      <c r="API9" s="50"/>
      <c r="APJ9" s="50"/>
      <c r="APK9" s="50"/>
      <c r="APL9" s="50"/>
      <c r="APM9" s="50"/>
      <c r="APN9" s="50"/>
      <c r="APO9" s="50"/>
      <c r="APP9" s="50"/>
      <c r="APQ9" s="50"/>
      <c r="APR9" s="50"/>
      <c r="APS9" s="50"/>
      <c r="APT9" s="50"/>
      <c r="APU9" s="50"/>
      <c r="APV9" s="50"/>
      <c r="APW9" s="50"/>
      <c r="APX9" s="50"/>
      <c r="APY9" s="50"/>
      <c r="APZ9" s="50"/>
      <c r="AQA9" s="50"/>
      <c r="AQB9" s="50"/>
      <c r="AQC9" s="50"/>
      <c r="AQD9" s="50"/>
      <c r="AQE9" s="50"/>
      <c r="AQF9" s="50"/>
      <c r="AQG9" s="50"/>
      <c r="AQH9" s="50"/>
      <c r="AQI9" s="50"/>
      <c r="AQJ9" s="50"/>
      <c r="AQK9" s="50"/>
      <c r="AQL9" s="50"/>
      <c r="AQM9" s="50"/>
      <c r="AQN9" s="50"/>
      <c r="AQO9" s="50"/>
      <c r="AQP9" s="50"/>
      <c r="AQQ9" s="50"/>
      <c r="AQR9" s="50"/>
      <c r="AQS9" s="50"/>
      <c r="AQT9" s="50"/>
      <c r="AQU9" s="50"/>
      <c r="AQV9" s="50"/>
      <c r="AQW9" s="50"/>
      <c r="AQX9" s="50"/>
      <c r="AQY9" s="50"/>
      <c r="AQZ9" s="50"/>
      <c r="ARA9" s="50"/>
      <c r="ARB9" s="50"/>
      <c r="ARC9" s="50"/>
      <c r="ARD9" s="50"/>
      <c r="ARE9" s="50"/>
      <c r="ARF9" s="50"/>
      <c r="ARG9" s="50"/>
      <c r="ARH9" s="50"/>
      <c r="ARI9" s="50"/>
      <c r="ARJ9" s="50"/>
      <c r="ARK9" s="50"/>
      <c r="ARL9" s="50"/>
      <c r="ARM9" s="50"/>
      <c r="ARN9" s="50"/>
      <c r="ARO9" s="50"/>
      <c r="ARP9" s="50"/>
      <c r="ARQ9" s="50"/>
      <c r="ARR9" s="50"/>
      <c r="ARS9" s="50"/>
      <c r="ART9" s="50"/>
      <c r="ARU9" s="50"/>
      <c r="ARV9" s="50"/>
      <c r="ARW9" s="50"/>
      <c r="ARX9" s="50"/>
      <c r="ARY9" s="50"/>
      <c r="ARZ9" s="50"/>
      <c r="ASA9" s="50"/>
      <c r="ASB9" s="50"/>
      <c r="ASC9" s="50"/>
      <c r="ASD9" s="50"/>
      <c r="ASE9" s="50"/>
      <c r="ASF9" s="50"/>
      <c r="ASG9" s="50"/>
      <c r="ASH9" s="50"/>
      <c r="ASI9" s="50"/>
      <c r="ASJ9" s="50"/>
      <c r="ASK9" s="50"/>
      <c r="ASL9" s="50"/>
      <c r="ASM9" s="50"/>
      <c r="ASN9" s="50"/>
      <c r="ASO9" s="50"/>
      <c r="ASP9" s="50"/>
      <c r="ASQ9" s="50"/>
      <c r="ASR9" s="50"/>
      <c r="ASS9" s="50"/>
      <c r="AST9" s="50"/>
      <c r="ASU9" s="50"/>
      <c r="ASV9" s="50"/>
      <c r="ASW9" s="50"/>
      <c r="ASX9" s="50"/>
      <c r="ASY9" s="50"/>
      <c r="ASZ9" s="50"/>
      <c r="ATA9" s="50"/>
      <c r="ATB9" s="50"/>
      <c r="ATC9" s="50"/>
      <c r="ATD9" s="50"/>
      <c r="ATE9" s="50"/>
      <c r="ATF9" s="50"/>
      <c r="ATG9" s="50"/>
      <c r="ATH9" s="50"/>
      <c r="ATI9" s="50"/>
      <c r="ATJ9" s="50"/>
      <c r="ATK9" s="50"/>
      <c r="ATL9" s="50"/>
      <c r="ATM9" s="50"/>
      <c r="ATN9" s="50"/>
      <c r="ATO9" s="50"/>
      <c r="ATP9" s="50"/>
      <c r="ATQ9" s="50"/>
      <c r="ATR9" s="50"/>
      <c r="ATS9" s="50"/>
      <c r="ATT9" s="50"/>
      <c r="ATU9" s="50"/>
      <c r="ATV9" s="50"/>
      <c r="ATW9" s="50"/>
      <c r="ATX9" s="50"/>
      <c r="ATY9" s="50"/>
      <c r="ATZ9" s="50"/>
      <c r="AUA9" s="50"/>
      <c r="AUB9" s="50"/>
      <c r="AUC9" s="50"/>
      <c r="AUD9" s="50"/>
      <c r="AUE9" s="50"/>
      <c r="AUF9" s="50"/>
      <c r="AUG9" s="50"/>
      <c r="AUH9" s="50"/>
      <c r="AUI9" s="50"/>
      <c r="AUJ9" s="50"/>
      <c r="AUK9" s="50"/>
      <c r="AUL9" s="50"/>
      <c r="AUM9" s="50"/>
      <c r="AUN9" s="50"/>
      <c r="AUO9" s="50"/>
      <c r="AUP9" s="50"/>
      <c r="AUQ9" s="50"/>
      <c r="AUR9" s="50"/>
      <c r="AUS9" s="50"/>
      <c r="AUT9" s="50"/>
      <c r="AUU9" s="50"/>
      <c r="AUV9" s="50"/>
      <c r="AUW9" s="50"/>
      <c r="AUX9" s="50"/>
      <c r="AUY9" s="50"/>
      <c r="AUZ9" s="50"/>
      <c r="AVA9" s="50"/>
      <c r="AVB9" s="50"/>
      <c r="AVC9" s="50"/>
      <c r="AVD9" s="50"/>
      <c r="AVE9" s="50"/>
      <c r="AVF9" s="50"/>
      <c r="AVG9" s="50"/>
      <c r="AVH9" s="50"/>
      <c r="AVI9" s="50"/>
      <c r="AVJ9" s="50"/>
      <c r="AVK9" s="50"/>
      <c r="AVL9" s="50"/>
      <c r="AVM9" s="50"/>
      <c r="AVN9" s="50"/>
      <c r="AVO9" s="50"/>
      <c r="AVP9" s="50"/>
      <c r="AVQ9" s="50"/>
      <c r="AVR9" s="50"/>
      <c r="AVS9" s="50"/>
      <c r="AVT9" s="50"/>
      <c r="AVU9" s="50"/>
      <c r="AVV9" s="50"/>
      <c r="AVW9" s="50"/>
      <c r="AVX9" s="50"/>
      <c r="AVY9" s="50"/>
      <c r="AVZ9" s="50"/>
      <c r="AWA9" s="50"/>
      <c r="AWB9" s="50"/>
      <c r="AWC9" s="50"/>
      <c r="AWD9" s="50"/>
      <c r="AWE9" s="50"/>
      <c r="AWF9" s="50"/>
      <c r="AWG9" s="50"/>
      <c r="AWH9" s="50"/>
      <c r="AWI9" s="50"/>
      <c r="AWJ9" s="50"/>
      <c r="AWK9" s="50"/>
      <c r="AWL9" s="50"/>
      <c r="AWM9" s="50"/>
      <c r="AWN9" s="50"/>
      <c r="AWO9" s="50"/>
      <c r="AWP9" s="50"/>
      <c r="AWQ9" s="50"/>
      <c r="AWR9" s="50"/>
      <c r="AWS9" s="50"/>
      <c r="AWT9" s="50"/>
      <c r="AWU9" s="50"/>
      <c r="AWV9" s="50"/>
      <c r="AWW9" s="50"/>
      <c r="AWX9" s="50"/>
      <c r="AWY9" s="50"/>
      <c r="AWZ9" s="50"/>
      <c r="AXA9" s="50"/>
      <c r="AXB9" s="50"/>
      <c r="AXC9" s="50"/>
      <c r="AXD9" s="50"/>
      <c r="AXE9" s="50"/>
      <c r="AXF9" s="50"/>
      <c r="AXG9" s="50"/>
      <c r="AXH9" s="50"/>
      <c r="AXI9" s="50"/>
      <c r="AXJ9" s="50"/>
      <c r="AXK9" s="50"/>
      <c r="AXL9" s="50"/>
      <c r="AXM9" s="50"/>
      <c r="AXN9" s="50"/>
      <c r="AXO9" s="50"/>
      <c r="AXP9" s="50"/>
      <c r="AXQ9" s="50"/>
      <c r="AXR9" s="50"/>
      <c r="AXS9" s="50"/>
      <c r="AXT9" s="50"/>
      <c r="AXU9" s="50"/>
      <c r="AXV9" s="50"/>
      <c r="AXW9" s="50"/>
      <c r="AXX9" s="50"/>
      <c r="AXY9" s="50"/>
      <c r="AXZ9" s="50"/>
      <c r="AYA9" s="50"/>
      <c r="AYB9" s="50"/>
      <c r="AYC9" s="50"/>
      <c r="AYD9" s="50"/>
      <c r="AYE9" s="50"/>
      <c r="AYF9" s="50"/>
      <c r="AYG9" s="50"/>
      <c r="AYH9" s="50"/>
      <c r="AYI9" s="50"/>
      <c r="AYJ9" s="50"/>
      <c r="AYK9" s="50"/>
      <c r="AYL9" s="50"/>
      <c r="AYM9" s="50"/>
      <c r="AYN9" s="50"/>
      <c r="AYO9" s="50"/>
      <c r="AYP9" s="50"/>
      <c r="AYQ9" s="50"/>
      <c r="AYR9" s="50"/>
      <c r="AYS9" s="50"/>
      <c r="AYT9" s="50"/>
      <c r="AYU9" s="50"/>
      <c r="AYV9" s="50"/>
      <c r="AYW9" s="50"/>
      <c r="AYX9" s="50"/>
      <c r="AYY9" s="50"/>
      <c r="AYZ9" s="50"/>
      <c r="AZA9" s="50"/>
      <c r="AZB9" s="50"/>
      <c r="AZC9" s="50"/>
      <c r="AZD9" s="50"/>
      <c r="AZE9" s="50"/>
      <c r="AZF9" s="50"/>
      <c r="AZG9" s="50"/>
      <c r="AZH9" s="50"/>
      <c r="AZI9" s="50"/>
      <c r="AZJ9" s="50"/>
      <c r="AZK9" s="50"/>
      <c r="AZL9" s="50"/>
      <c r="AZM9" s="50"/>
      <c r="AZN9" s="50"/>
      <c r="AZO9" s="50"/>
      <c r="AZP9" s="50"/>
      <c r="AZQ9" s="50"/>
      <c r="AZR9" s="50"/>
      <c r="AZS9" s="50"/>
      <c r="AZT9" s="50"/>
      <c r="AZU9" s="50"/>
      <c r="AZV9" s="50"/>
      <c r="AZW9" s="50"/>
      <c r="AZX9" s="50"/>
      <c r="AZY9" s="50"/>
      <c r="AZZ9" s="50"/>
      <c r="BAA9" s="50"/>
      <c r="BAB9" s="50"/>
      <c r="BAC9" s="50"/>
      <c r="BAD9" s="50"/>
      <c r="BAE9" s="50"/>
      <c r="BAF9" s="50"/>
      <c r="BAG9" s="50"/>
      <c r="BAH9" s="50"/>
      <c r="BAI9" s="50"/>
      <c r="BAJ9" s="50"/>
      <c r="BAK9" s="50"/>
      <c r="BAL9" s="50"/>
      <c r="BAM9" s="50"/>
      <c r="BAN9" s="50"/>
      <c r="BAO9" s="50"/>
      <c r="BAP9" s="50"/>
      <c r="BAQ9" s="50"/>
      <c r="BAR9" s="50"/>
      <c r="BAS9" s="50"/>
      <c r="BAT9" s="50"/>
      <c r="BAU9" s="50"/>
      <c r="BAV9" s="50"/>
      <c r="BAW9" s="50"/>
      <c r="BAX9" s="50"/>
      <c r="BAY9" s="50"/>
      <c r="BAZ9" s="50"/>
      <c r="BBA9" s="50"/>
      <c r="BBB9" s="50"/>
      <c r="BBC9" s="50"/>
      <c r="BBD9" s="50"/>
      <c r="BBE9" s="50"/>
      <c r="BBF9" s="50"/>
      <c r="BBG9" s="50"/>
      <c r="BBH9" s="50"/>
      <c r="BBI9" s="50"/>
      <c r="BBJ9" s="50"/>
      <c r="BBK9" s="50"/>
      <c r="BBL9" s="50"/>
      <c r="BBM9" s="50"/>
      <c r="BBN9" s="50"/>
      <c r="BBO9" s="50"/>
      <c r="BBP9" s="50"/>
      <c r="BBQ9" s="50"/>
      <c r="BBR9" s="50"/>
      <c r="BBS9" s="50"/>
      <c r="BBT9" s="50"/>
      <c r="BBU9" s="50"/>
      <c r="BBV9" s="50"/>
      <c r="BBW9" s="50"/>
      <c r="BBX9" s="50"/>
      <c r="BBY9" s="50"/>
      <c r="BBZ9" s="50"/>
      <c r="BCA9" s="50"/>
      <c r="BCB9" s="50"/>
      <c r="BCC9" s="50"/>
      <c r="BCD9" s="50"/>
      <c r="BCE9" s="50"/>
      <c r="BCF9" s="50"/>
      <c r="BCG9" s="50"/>
      <c r="BCH9" s="50"/>
      <c r="BCI9" s="50"/>
      <c r="BCJ9" s="50"/>
      <c r="BCK9" s="50"/>
      <c r="BCL9" s="50"/>
      <c r="BCM9" s="50"/>
      <c r="BCN9" s="50"/>
      <c r="BCO9" s="50"/>
      <c r="BCP9" s="50"/>
      <c r="BCQ9" s="50"/>
      <c r="BCR9" s="50"/>
      <c r="BCS9" s="50"/>
      <c r="BCT9" s="50"/>
      <c r="BCU9" s="50"/>
      <c r="BCV9" s="50"/>
      <c r="BCW9" s="50"/>
      <c r="BCX9" s="50"/>
      <c r="BCY9" s="50"/>
      <c r="BCZ9" s="50"/>
      <c r="BDA9" s="50"/>
      <c r="BDB9" s="50"/>
      <c r="BDC9" s="50"/>
      <c r="BDD9" s="50"/>
      <c r="BDE9" s="50"/>
      <c r="BDF9" s="50"/>
      <c r="BDG9" s="50"/>
      <c r="BDH9" s="50"/>
      <c r="BDI9" s="50"/>
      <c r="BDJ9" s="50"/>
      <c r="BDK9" s="50"/>
      <c r="BDL9" s="50"/>
      <c r="BDM9" s="50"/>
      <c r="BDN9" s="50"/>
      <c r="BDO9" s="50"/>
      <c r="BDP9" s="50"/>
      <c r="BDQ9" s="50"/>
      <c r="BDR9" s="50"/>
      <c r="BDS9" s="50"/>
      <c r="BDT9" s="50"/>
      <c r="BDU9" s="50"/>
      <c r="BDV9" s="50"/>
      <c r="BDW9" s="50"/>
      <c r="BDX9" s="50"/>
      <c r="BDY9" s="50"/>
      <c r="BDZ9" s="50"/>
      <c r="BEA9" s="50"/>
      <c r="BEB9" s="50"/>
      <c r="BEC9" s="50"/>
      <c r="BED9" s="50"/>
      <c r="BEE9" s="50"/>
      <c r="BEF9" s="50"/>
      <c r="BEG9" s="50"/>
      <c r="BEH9" s="50"/>
      <c r="BEI9" s="50"/>
      <c r="BEJ9" s="50"/>
      <c r="BEK9" s="50"/>
      <c r="BEL9" s="50"/>
      <c r="BEM9" s="50"/>
      <c r="BEN9" s="50"/>
      <c r="BEO9" s="50"/>
      <c r="BEP9" s="50"/>
      <c r="BEQ9" s="50"/>
      <c r="BER9" s="50"/>
      <c r="BES9" s="50"/>
      <c r="BET9" s="50"/>
      <c r="BEU9" s="50"/>
      <c r="BEV9" s="50"/>
      <c r="BEW9" s="50"/>
      <c r="BEX9" s="50"/>
      <c r="BEY9" s="50"/>
      <c r="BEZ9" s="50"/>
      <c r="BFA9" s="50"/>
      <c r="BFB9" s="50"/>
      <c r="BFC9" s="50"/>
      <c r="BFD9" s="50"/>
      <c r="BFE9" s="50"/>
      <c r="BFF9" s="50"/>
      <c r="BFG9" s="50"/>
      <c r="BFH9" s="50"/>
      <c r="BFI9" s="50"/>
      <c r="BFJ9" s="50"/>
      <c r="BFK9" s="50"/>
      <c r="BFL9" s="50"/>
      <c r="BFM9" s="50"/>
      <c r="BFN9" s="50"/>
      <c r="BFO9" s="50"/>
      <c r="BFP9" s="50"/>
      <c r="BFQ9" s="50"/>
      <c r="BFR9" s="50"/>
      <c r="BFS9" s="50"/>
      <c r="BFT9" s="50"/>
      <c r="BFU9" s="50"/>
      <c r="BFV9" s="50"/>
      <c r="BFW9" s="50"/>
      <c r="BFX9" s="50"/>
      <c r="BFY9" s="50"/>
      <c r="BFZ9" s="50"/>
      <c r="BGA9" s="50"/>
      <c r="BGB9" s="50"/>
      <c r="BGC9" s="50"/>
      <c r="BGD9" s="50"/>
      <c r="BGE9" s="50"/>
      <c r="BGF9" s="50"/>
      <c r="BGG9" s="50"/>
      <c r="BGH9" s="50"/>
      <c r="BGI9" s="50"/>
      <c r="BGJ9" s="50"/>
      <c r="BGK9" s="50"/>
      <c r="BGL9" s="50"/>
      <c r="BGM9" s="50"/>
      <c r="BGN9" s="50"/>
      <c r="BGO9" s="50"/>
      <c r="BGP9" s="50"/>
      <c r="BGQ9" s="50"/>
      <c r="BGR9" s="50"/>
      <c r="BGS9" s="50"/>
      <c r="BGT9" s="50"/>
      <c r="BGU9" s="50"/>
      <c r="BGV9" s="50"/>
      <c r="BGW9" s="50"/>
      <c r="BGX9" s="50"/>
      <c r="BGY9" s="50"/>
      <c r="BGZ9" s="50"/>
      <c r="BHA9" s="50"/>
      <c r="BHB9" s="50"/>
      <c r="BHC9" s="50"/>
      <c r="BHD9" s="50"/>
      <c r="BHE9" s="50"/>
      <c r="BHF9" s="50"/>
      <c r="BHG9" s="50"/>
      <c r="BHH9" s="50"/>
      <c r="BHI9" s="50"/>
      <c r="BHJ9" s="50"/>
      <c r="BHK9" s="50"/>
      <c r="BHL9" s="50"/>
      <c r="BHM9" s="50"/>
      <c r="BHN9" s="50"/>
      <c r="BHO9" s="50"/>
      <c r="BHP9" s="50"/>
      <c r="BHQ9" s="50"/>
      <c r="BHR9" s="50"/>
      <c r="BHS9" s="50"/>
      <c r="BHT9" s="50"/>
      <c r="BHU9" s="50"/>
      <c r="BHV9" s="50"/>
      <c r="BHW9" s="50"/>
      <c r="BHX9" s="50"/>
      <c r="BHY9" s="50"/>
      <c r="BHZ9" s="50"/>
      <c r="BIA9" s="50"/>
      <c r="BIB9" s="50"/>
      <c r="BIC9" s="50"/>
      <c r="BID9" s="50"/>
      <c r="BIE9" s="50"/>
      <c r="BIF9" s="50"/>
      <c r="BIG9" s="50"/>
      <c r="BIH9" s="50"/>
      <c r="BII9" s="50"/>
      <c r="BIJ9" s="50"/>
      <c r="BIK9" s="50"/>
      <c r="BIL9" s="50"/>
      <c r="BIM9" s="50"/>
      <c r="BIN9" s="50"/>
      <c r="BIO9" s="50"/>
      <c r="BIP9" s="50"/>
      <c r="BIQ9" s="50"/>
      <c r="BIR9" s="50"/>
      <c r="BIS9" s="50"/>
      <c r="BIT9" s="50"/>
      <c r="BIU9" s="50"/>
      <c r="BIV9" s="50"/>
      <c r="BIW9" s="50"/>
      <c r="BIX9" s="50"/>
      <c r="BIY9" s="50"/>
      <c r="BIZ9" s="50"/>
      <c r="BJA9" s="50"/>
      <c r="BJB9" s="50"/>
      <c r="BJC9" s="50"/>
      <c r="BJD9" s="50"/>
      <c r="BJE9" s="50"/>
      <c r="BJF9" s="50"/>
      <c r="BJG9" s="50"/>
      <c r="BJH9" s="50"/>
      <c r="BJI9" s="50"/>
      <c r="BJJ9" s="50"/>
      <c r="BJK9" s="50"/>
      <c r="BJL9" s="50"/>
      <c r="BJM9" s="50"/>
      <c r="BJN9" s="50"/>
      <c r="BJO9" s="50"/>
      <c r="BJP9" s="50"/>
      <c r="BJQ9" s="50"/>
      <c r="BJR9" s="50"/>
      <c r="BJS9" s="50"/>
      <c r="BJT9" s="50"/>
      <c r="BJU9" s="50"/>
      <c r="BJV9" s="50"/>
      <c r="BJW9" s="50"/>
      <c r="BJX9" s="50"/>
      <c r="BJY9" s="50"/>
      <c r="BJZ9" s="50"/>
      <c r="BKA9" s="50"/>
      <c r="BKB9" s="50"/>
      <c r="BKC9" s="50"/>
      <c r="BKD9" s="50"/>
      <c r="BKE9" s="50"/>
      <c r="BKF9" s="50"/>
      <c r="BKG9" s="50"/>
      <c r="BKH9" s="50"/>
      <c r="BKI9" s="50"/>
      <c r="BKJ9" s="50"/>
      <c r="BKK9" s="50"/>
      <c r="BKL9" s="50"/>
      <c r="BKM9" s="50"/>
      <c r="BKN9" s="50"/>
      <c r="BKO9" s="50"/>
      <c r="BKP9" s="50"/>
      <c r="BKQ9" s="50"/>
      <c r="BKR9" s="50"/>
      <c r="BKS9" s="50"/>
      <c r="BKT9" s="50"/>
      <c r="BKU9" s="50"/>
      <c r="BKV9" s="50"/>
      <c r="BKW9" s="50"/>
      <c r="BKX9" s="50"/>
      <c r="BKY9" s="50"/>
      <c r="BKZ9" s="50"/>
      <c r="BLA9" s="50"/>
      <c r="BLB9" s="50"/>
      <c r="BLC9" s="50"/>
      <c r="BLD9" s="50"/>
      <c r="BLE9" s="50"/>
      <c r="BLF9" s="50"/>
      <c r="BLG9" s="50"/>
      <c r="BLH9" s="50"/>
      <c r="BLI9" s="50"/>
      <c r="BLJ9" s="50"/>
      <c r="BLK9" s="50"/>
      <c r="BLL9" s="50"/>
      <c r="BLM9" s="50"/>
      <c r="BLN9" s="50"/>
      <c r="BLO9" s="50"/>
      <c r="BLP9" s="50"/>
      <c r="BLQ9" s="50"/>
      <c r="BLR9" s="50"/>
      <c r="BLS9" s="50"/>
      <c r="BLT9" s="50"/>
      <c r="BLU9" s="50"/>
      <c r="BLV9" s="50"/>
      <c r="BLW9" s="50"/>
      <c r="BLX9" s="50"/>
      <c r="BLY9" s="50"/>
      <c r="BLZ9" s="50"/>
      <c r="BMA9" s="50"/>
      <c r="BMB9" s="50"/>
      <c r="BMC9" s="50"/>
      <c r="BMD9" s="50"/>
      <c r="BME9" s="50"/>
      <c r="BMF9" s="50"/>
      <c r="BMG9" s="50"/>
      <c r="BMH9" s="50"/>
      <c r="BMI9" s="50"/>
      <c r="BMJ9" s="50"/>
      <c r="BMK9" s="50"/>
      <c r="BML9" s="50"/>
      <c r="BMM9" s="50"/>
      <c r="BMN9" s="50"/>
      <c r="BMO9" s="50"/>
      <c r="BMP9" s="50"/>
      <c r="BMQ9" s="50"/>
      <c r="BMR9" s="50"/>
      <c r="BMS9" s="50"/>
      <c r="BMT9" s="50"/>
      <c r="BMU9" s="50"/>
      <c r="BMV9" s="50"/>
      <c r="BMW9" s="50"/>
      <c r="BMX9" s="50"/>
      <c r="BMY9" s="50"/>
      <c r="BMZ9" s="50"/>
      <c r="BNA9" s="50"/>
      <c r="BNB9" s="50"/>
      <c r="BNC9" s="50"/>
      <c r="BND9" s="50"/>
      <c r="BNE9" s="50"/>
      <c r="BNF9" s="50"/>
      <c r="BNG9" s="50"/>
      <c r="BNH9" s="50"/>
      <c r="BNI9" s="50"/>
      <c r="BNJ9" s="50"/>
      <c r="BNK9" s="50"/>
      <c r="BNL9" s="50"/>
      <c r="BNM9" s="50"/>
      <c r="BNN9" s="50"/>
      <c r="BNO9" s="50"/>
      <c r="BNP9" s="50"/>
      <c r="BNQ9" s="50"/>
      <c r="BNR9" s="50"/>
      <c r="BNS9" s="50"/>
      <c r="BNT9" s="50"/>
      <c r="BNU9" s="50"/>
      <c r="BNV9" s="50"/>
      <c r="BNW9" s="50"/>
      <c r="BNX9" s="50"/>
      <c r="BNY9" s="50"/>
      <c r="BNZ9" s="50"/>
      <c r="BOA9" s="50"/>
      <c r="BOB9" s="50"/>
      <c r="BOC9" s="50"/>
      <c r="BOD9" s="50"/>
      <c r="BOE9" s="50"/>
      <c r="BOF9" s="50"/>
      <c r="BOG9" s="50"/>
      <c r="BOH9" s="50"/>
      <c r="BOI9" s="50"/>
      <c r="BOJ9" s="50"/>
      <c r="BOK9" s="50"/>
      <c r="BOL9" s="50"/>
      <c r="BOM9" s="50"/>
      <c r="BON9" s="50"/>
      <c r="BOO9" s="50"/>
      <c r="BOP9" s="50"/>
      <c r="BOQ9" s="50"/>
      <c r="BOR9" s="50"/>
      <c r="BOS9" s="50"/>
      <c r="BOT9" s="50"/>
      <c r="BOU9" s="50"/>
      <c r="BOV9" s="50"/>
      <c r="BOW9" s="50"/>
      <c r="BOX9" s="50"/>
      <c r="BOY9" s="50"/>
      <c r="BOZ9" s="50"/>
      <c r="BPA9" s="50"/>
      <c r="BPB9" s="50"/>
      <c r="BPC9" s="50"/>
      <c r="BPD9" s="50"/>
      <c r="BPE9" s="50"/>
      <c r="BPF9" s="50"/>
      <c r="BPG9" s="50"/>
      <c r="BPH9" s="50"/>
      <c r="BPI9" s="50"/>
      <c r="BPJ9" s="50"/>
      <c r="BPK9" s="50"/>
      <c r="BPL9" s="50"/>
      <c r="BPM9" s="50"/>
      <c r="BPN9" s="50"/>
      <c r="BPO9" s="50"/>
      <c r="BPP9" s="50"/>
      <c r="BPQ9" s="50"/>
      <c r="BPR9" s="50"/>
      <c r="BPS9" s="50"/>
      <c r="BPT9" s="50"/>
      <c r="BPU9" s="50"/>
      <c r="BPV9" s="50"/>
      <c r="BPW9" s="50"/>
      <c r="BPX9" s="50"/>
      <c r="BPY9" s="50"/>
      <c r="BPZ9" s="50"/>
      <c r="BQA9" s="50"/>
      <c r="BQB9" s="50"/>
      <c r="BQC9" s="50"/>
      <c r="BQD9" s="50"/>
      <c r="BQE9" s="50"/>
      <c r="BQF9" s="50"/>
      <c r="BQG9" s="50"/>
      <c r="BQH9" s="50"/>
      <c r="BQI9" s="50"/>
      <c r="BQJ9" s="50"/>
      <c r="BQK9" s="50"/>
      <c r="BQL9" s="50"/>
      <c r="BQM9" s="50"/>
      <c r="BQN9" s="50"/>
      <c r="BQO9" s="50"/>
      <c r="BQP9" s="50"/>
      <c r="BQQ9" s="50"/>
      <c r="BQR9" s="50"/>
      <c r="BQS9" s="50"/>
      <c r="BQT9" s="50"/>
      <c r="BQU9" s="50"/>
      <c r="BQV9" s="50"/>
      <c r="BQW9" s="50"/>
      <c r="BQX9" s="50"/>
      <c r="BQY9" s="50"/>
      <c r="BQZ9" s="50"/>
      <c r="BRA9" s="50"/>
      <c r="BRB9" s="50"/>
      <c r="BRC9" s="50"/>
      <c r="BRD9" s="50"/>
      <c r="BRE9" s="50"/>
      <c r="BRF9" s="50"/>
      <c r="BRG9" s="50"/>
      <c r="BRH9" s="50"/>
      <c r="BRI9" s="50"/>
      <c r="BRJ9" s="50"/>
      <c r="BRK9" s="50"/>
      <c r="BRL9" s="50"/>
      <c r="BRM9" s="50"/>
      <c r="BRN9" s="50"/>
      <c r="BRO9" s="50"/>
      <c r="BRP9" s="50"/>
      <c r="BRQ9" s="50"/>
      <c r="BRR9" s="50"/>
      <c r="BRS9" s="50"/>
      <c r="BRT9" s="50"/>
      <c r="BRU9" s="50"/>
      <c r="BRV9" s="50"/>
      <c r="BRW9" s="50"/>
      <c r="BRX9" s="50"/>
      <c r="BRY9" s="50"/>
      <c r="BRZ9" s="50"/>
      <c r="BSA9" s="50"/>
      <c r="BSB9" s="50"/>
      <c r="BSC9" s="50"/>
      <c r="BSD9" s="50"/>
      <c r="BSE9" s="50"/>
      <c r="BSF9" s="50"/>
      <c r="BSG9" s="50"/>
      <c r="BSH9" s="50"/>
      <c r="BSI9" s="50"/>
      <c r="BSJ9" s="50"/>
      <c r="BSK9" s="50"/>
      <c r="BSL9" s="50"/>
      <c r="BSM9" s="50"/>
      <c r="BSN9" s="50"/>
      <c r="BSO9" s="50"/>
      <c r="BSP9" s="50"/>
      <c r="BSQ9" s="50"/>
      <c r="BSR9" s="50"/>
      <c r="BSS9" s="50"/>
      <c r="BST9" s="50"/>
      <c r="BSU9" s="50"/>
      <c r="BSV9" s="50"/>
      <c r="BSW9" s="50"/>
      <c r="BSX9" s="50"/>
      <c r="BSY9" s="50"/>
      <c r="BSZ9" s="50"/>
      <c r="BTA9" s="50"/>
      <c r="BTB9" s="50"/>
      <c r="BTC9" s="50"/>
      <c r="BTD9" s="50"/>
      <c r="BTE9" s="50"/>
      <c r="BTF9" s="50"/>
      <c r="BTG9" s="50"/>
      <c r="BTH9" s="50"/>
      <c r="BTI9" s="50"/>
      <c r="BTJ9" s="50"/>
      <c r="BTK9" s="50"/>
      <c r="BTL9" s="50"/>
      <c r="BTM9" s="50"/>
      <c r="BTN9" s="50"/>
      <c r="BTO9" s="50"/>
      <c r="BTP9" s="50"/>
      <c r="BTQ9" s="50"/>
      <c r="BTR9" s="50"/>
      <c r="BTS9" s="50"/>
      <c r="BTT9" s="50"/>
      <c r="BTU9" s="50"/>
      <c r="BTV9" s="50"/>
      <c r="BTW9" s="50"/>
      <c r="BTX9" s="50"/>
      <c r="BTY9" s="50"/>
      <c r="BTZ9" s="50"/>
      <c r="BUA9" s="50"/>
      <c r="BUB9" s="50"/>
      <c r="BUC9" s="50"/>
      <c r="BUD9" s="50"/>
      <c r="BUE9" s="50"/>
      <c r="BUF9" s="50"/>
      <c r="BUG9" s="50"/>
      <c r="BUH9" s="50"/>
      <c r="BUI9" s="50"/>
      <c r="BUJ9" s="50"/>
      <c r="BUK9" s="50"/>
      <c r="BUL9" s="50"/>
      <c r="BUM9" s="50"/>
      <c r="BUN9" s="50"/>
      <c r="BUO9" s="50"/>
      <c r="BUP9" s="50"/>
      <c r="BUQ9" s="50"/>
      <c r="BUR9" s="50"/>
      <c r="BUS9" s="50"/>
      <c r="BUT9" s="50"/>
      <c r="BUU9" s="50"/>
      <c r="BUV9" s="50"/>
      <c r="BUW9" s="50"/>
      <c r="BUX9" s="50"/>
      <c r="BUY9" s="50"/>
      <c r="BUZ9" s="50"/>
      <c r="BVA9" s="50"/>
      <c r="BVB9" s="50"/>
      <c r="BVC9" s="50"/>
      <c r="BVD9" s="50"/>
      <c r="BVE9" s="50"/>
      <c r="BVF9" s="50"/>
      <c r="BVG9" s="50"/>
      <c r="BVH9" s="50"/>
      <c r="BVI9" s="50"/>
      <c r="BVJ9" s="50"/>
      <c r="BVK9" s="50"/>
      <c r="BVL9" s="50"/>
      <c r="BVM9" s="50"/>
      <c r="BVN9" s="50"/>
      <c r="BVO9" s="50"/>
      <c r="BVP9" s="50"/>
      <c r="BVQ9" s="50"/>
      <c r="BVR9" s="50"/>
      <c r="BVS9" s="50"/>
      <c r="BVT9" s="50"/>
      <c r="BVU9" s="50"/>
      <c r="BVV9" s="50"/>
      <c r="BVW9" s="50"/>
      <c r="BVX9" s="50"/>
      <c r="BVY9" s="50"/>
      <c r="BVZ9" s="50"/>
      <c r="BWA9" s="50"/>
      <c r="BWB9" s="50"/>
      <c r="BWC9" s="50"/>
      <c r="BWD9" s="50"/>
      <c r="BWE9" s="50"/>
      <c r="BWF9" s="50"/>
      <c r="BWG9" s="50"/>
      <c r="BWH9" s="50"/>
      <c r="BWI9" s="50"/>
      <c r="BWJ9" s="50"/>
      <c r="BWK9" s="50"/>
      <c r="BWL9" s="50"/>
      <c r="BWM9" s="50"/>
      <c r="BWN9" s="50"/>
      <c r="BWO9" s="50"/>
      <c r="BWP9" s="50"/>
      <c r="BWQ9" s="50"/>
      <c r="BWR9" s="50"/>
      <c r="BWS9" s="50"/>
      <c r="BWT9" s="50"/>
      <c r="BWU9" s="50"/>
      <c r="BWV9" s="50"/>
      <c r="BWW9" s="50"/>
      <c r="BWX9" s="50"/>
      <c r="BWY9" s="50"/>
      <c r="BWZ9" s="50"/>
      <c r="BXA9" s="50"/>
      <c r="BXB9" s="50"/>
      <c r="BXC9" s="50"/>
      <c r="BXD9" s="50"/>
      <c r="BXE9" s="50"/>
      <c r="BXF9" s="50"/>
      <c r="BXG9" s="50"/>
      <c r="BXH9" s="50"/>
      <c r="BXI9" s="50"/>
      <c r="BXJ9" s="50"/>
      <c r="BXK9" s="50"/>
      <c r="BXL9" s="50"/>
      <c r="BXM9" s="50"/>
      <c r="BXN9" s="50"/>
      <c r="BXO9" s="50"/>
      <c r="BXP9" s="50"/>
      <c r="BXQ9" s="50"/>
      <c r="BXR9" s="50"/>
      <c r="BXS9" s="50"/>
      <c r="BXT9" s="50"/>
      <c r="BXU9" s="50"/>
      <c r="BXV9" s="50"/>
      <c r="BXW9" s="50"/>
      <c r="BXX9" s="50"/>
      <c r="BXY9" s="50"/>
      <c r="BXZ9" s="50"/>
      <c r="BYA9" s="50"/>
      <c r="BYB9" s="50"/>
      <c r="BYC9" s="50"/>
      <c r="BYD9" s="50"/>
      <c r="BYE9" s="50"/>
      <c r="BYF9" s="50"/>
      <c r="BYG9" s="50"/>
      <c r="BYH9" s="50"/>
      <c r="BYI9" s="50"/>
      <c r="BYJ9" s="50"/>
      <c r="BYK9" s="50"/>
      <c r="BYL9" s="50"/>
      <c r="BYM9" s="50"/>
      <c r="BYN9" s="50"/>
      <c r="BYO9" s="50"/>
      <c r="BYP9" s="50"/>
      <c r="BYQ9" s="50"/>
      <c r="BYR9" s="50"/>
      <c r="BYS9" s="50"/>
      <c r="BYT9" s="50"/>
      <c r="BYU9" s="50"/>
      <c r="BYV9" s="50"/>
      <c r="BYW9" s="50"/>
      <c r="BYX9" s="50"/>
      <c r="BYY9" s="50"/>
      <c r="BYZ9" s="50"/>
      <c r="BZA9" s="50"/>
      <c r="BZB9" s="50"/>
      <c r="BZC9" s="50"/>
      <c r="BZD9" s="50"/>
      <c r="BZE9" s="50"/>
      <c r="BZF9" s="50"/>
      <c r="BZG9" s="50"/>
      <c r="BZH9" s="50"/>
      <c r="BZI9" s="50"/>
      <c r="BZJ9" s="50"/>
      <c r="BZK9" s="50"/>
      <c r="BZL9" s="50"/>
      <c r="BZM9" s="50"/>
      <c r="BZN9" s="50"/>
      <c r="BZO9" s="50"/>
      <c r="BZP9" s="50"/>
      <c r="BZQ9" s="50"/>
      <c r="BZR9" s="50"/>
      <c r="BZS9" s="50"/>
      <c r="BZT9" s="50"/>
      <c r="BZU9" s="50"/>
      <c r="BZV9" s="50"/>
      <c r="BZW9" s="50"/>
      <c r="BZX9" s="50"/>
      <c r="BZY9" s="50"/>
      <c r="BZZ9" s="50"/>
      <c r="CAA9" s="50"/>
      <c r="CAB9" s="50"/>
      <c r="CAC9" s="50"/>
      <c r="CAD9" s="50"/>
      <c r="CAE9" s="50"/>
      <c r="CAF9" s="50"/>
      <c r="CAG9" s="50"/>
      <c r="CAH9" s="50"/>
      <c r="CAI9" s="50"/>
      <c r="CAJ9" s="50"/>
      <c r="CAK9" s="50"/>
      <c r="CAL9" s="50"/>
      <c r="CAM9" s="50"/>
      <c r="CAN9" s="50"/>
      <c r="CAO9" s="50"/>
      <c r="CAP9" s="50"/>
      <c r="CAQ9" s="50"/>
      <c r="CAR9" s="50"/>
      <c r="CAS9" s="50"/>
      <c r="CAT9" s="50"/>
      <c r="CAU9" s="50"/>
      <c r="CAV9" s="50"/>
      <c r="CAW9" s="50"/>
      <c r="CAX9" s="50"/>
      <c r="CAY9" s="50"/>
      <c r="CAZ9" s="50"/>
      <c r="CBA9" s="50"/>
      <c r="CBB9" s="50"/>
      <c r="CBC9" s="50"/>
      <c r="CBD9" s="50"/>
      <c r="CBE9" s="50"/>
      <c r="CBF9" s="50"/>
      <c r="CBG9" s="50"/>
      <c r="CBH9" s="50"/>
      <c r="CBI9" s="50"/>
      <c r="CBJ9" s="50"/>
      <c r="CBK9" s="50"/>
      <c r="CBL9" s="50"/>
      <c r="CBM9" s="50"/>
      <c r="CBN9" s="50"/>
      <c r="CBO9" s="50"/>
      <c r="CBP9" s="50"/>
      <c r="CBQ9" s="50"/>
      <c r="CBR9" s="50"/>
      <c r="CBS9" s="50"/>
      <c r="CBT9" s="50"/>
      <c r="CBU9" s="50"/>
      <c r="CBV9" s="50"/>
      <c r="CBW9" s="50"/>
      <c r="CBX9" s="50"/>
      <c r="CBY9" s="50"/>
      <c r="CBZ9" s="50"/>
      <c r="CCA9" s="50"/>
      <c r="CCB9" s="50"/>
      <c r="CCC9" s="50"/>
      <c r="CCD9" s="50"/>
      <c r="CCE9" s="50"/>
      <c r="CCF9" s="50"/>
      <c r="CCG9" s="50"/>
      <c r="CCH9" s="50"/>
      <c r="CCI9" s="50"/>
      <c r="CCJ9" s="50"/>
      <c r="CCK9" s="50"/>
      <c r="CCL9" s="50"/>
      <c r="CCM9" s="50"/>
      <c r="CCN9" s="50"/>
      <c r="CCO9" s="50"/>
      <c r="CCP9" s="50"/>
      <c r="CCQ9" s="50"/>
      <c r="CCR9" s="50"/>
      <c r="CCS9" s="50"/>
      <c r="CCT9" s="50"/>
      <c r="CCU9" s="50"/>
      <c r="CCV9" s="50"/>
      <c r="CCW9" s="50"/>
      <c r="CCX9" s="50"/>
      <c r="CCY9" s="50"/>
      <c r="CCZ9" s="50"/>
      <c r="CDA9" s="50"/>
      <c r="CDB9" s="50"/>
      <c r="CDC9" s="50"/>
      <c r="CDD9" s="50"/>
      <c r="CDE9" s="50"/>
      <c r="CDF9" s="50"/>
      <c r="CDG9" s="50"/>
      <c r="CDH9" s="50"/>
      <c r="CDI9" s="50"/>
      <c r="CDJ9" s="50"/>
      <c r="CDK9" s="50"/>
      <c r="CDL9" s="50"/>
      <c r="CDM9" s="50"/>
      <c r="CDN9" s="50"/>
      <c r="CDO9" s="50"/>
      <c r="CDP9" s="50"/>
      <c r="CDQ9" s="50"/>
      <c r="CDR9" s="50"/>
      <c r="CDS9" s="50"/>
      <c r="CDT9" s="50"/>
      <c r="CDU9" s="50"/>
      <c r="CDV9" s="50"/>
      <c r="CDW9" s="50"/>
      <c r="CDX9" s="50"/>
      <c r="CDY9" s="50"/>
      <c r="CDZ9" s="50"/>
      <c r="CEA9" s="50"/>
      <c r="CEB9" s="50"/>
      <c r="CEC9" s="50"/>
      <c r="CED9" s="50"/>
      <c r="CEE9" s="50"/>
      <c r="CEF9" s="50"/>
      <c r="CEG9" s="50"/>
      <c r="CEH9" s="50"/>
      <c r="CEI9" s="50"/>
      <c r="CEJ9" s="50"/>
      <c r="CEK9" s="50"/>
      <c r="CEL9" s="50"/>
      <c r="CEM9" s="50"/>
      <c r="CEN9" s="50"/>
      <c r="CEO9" s="50"/>
      <c r="CEP9" s="50"/>
      <c r="CEQ9" s="50"/>
      <c r="CER9" s="50"/>
      <c r="CES9" s="50"/>
      <c r="CET9" s="50"/>
      <c r="CEU9" s="50"/>
      <c r="CEV9" s="50"/>
      <c r="CEW9" s="50"/>
      <c r="CEX9" s="50"/>
      <c r="CEY9" s="50"/>
      <c r="CEZ9" s="50"/>
      <c r="CFA9" s="50"/>
      <c r="CFB9" s="50"/>
      <c r="CFC9" s="50"/>
      <c r="CFD9" s="50"/>
      <c r="CFE9" s="50"/>
      <c r="CFF9" s="50"/>
      <c r="CFG9" s="50"/>
      <c r="CFH9" s="50"/>
      <c r="CFI9" s="50"/>
      <c r="CFJ9" s="50"/>
      <c r="CFK9" s="50"/>
      <c r="CFL9" s="50"/>
      <c r="CFM9" s="50"/>
      <c r="CFN9" s="50"/>
      <c r="CFO9" s="50"/>
      <c r="CFP9" s="50"/>
      <c r="CFQ9" s="50"/>
      <c r="CFR9" s="50"/>
      <c r="CFS9" s="50"/>
      <c r="CFT9" s="50"/>
      <c r="CFU9" s="50"/>
      <c r="CFV9" s="50"/>
      <c r="CFW9" s="50"/>
      <c r="CFX9" s="50"/>
      <c r="CFY9" s="50"/>
      <c r="CFZ9" s="50"/>
      <c r="CGA9" s="50"/>
      <c r="CGB9" s="50"/>
      <c r="CGC9" s="50"/>
      <c r="CGD9" s="50"/>
      <c r="CGE9" s="50"/>
      <c r="CGF9" s="50"/>
      <c r="CGG9" s="50"/>
      <c r="CGH9" s="50"/>
      <c r="CGI9" s="50"/>
      <c r="CGJ9" s="50"/>
      <c r="CGK9" s="50"/>
      <c r="CGL9" s="50"/>
      <c r="CGM9" s="50"/>
      <c r="CGN9" s="50"/>
      <c r="CGO9" s="50"/>
      <c r="CGP9" s="50"/>
      <c r="CGQ9" s="50"/>
      <c r="CGR9" s="50"/>
      <c r="CGS9" s="50"/>
      <c r="CGT9" s="50"/>
      <c r="CGU9" s="50"/>
      <c r="CGV9" s="50"/>
      <c r="CGW9" s="50"/>
      <c r="CGX9" s="50"/>
      <c r="CGY9" s="50"/>
      <c r="CGZ9" s="50"/>
      <c r="CHA9" s="50"/>
      <c r="CHB9" s="50"/>
      <c r="CHC9" s="50"/>
    </row>
    <row r="10" spans="1:2239" s="28" customFormat="1" ht="69.75" customHeight="1">
      <c r="A10" s="221" t="s">
        <v>471</v>
      </c>
      <c r="B10" s="242" t="s">
        <v>328</v>
      </c>
      <c r="C10" s="221" t="s">
        <v>342</v>
      </c>
      <c r="D10" s="221" t="s">
        <v>342</v>
      </c>
      <c r="E10" s="221" t="s">
        <v>332</v>
      </c>
      <c r="F10" s="243" t="s">
        <v>332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</row>
    <row r="11" spans="1:2239" ht="23.25" customHeight="1">
      <c r="A11" s="244"/>
      <c r="B11" s="241"/>
      <c r="C11" s="242">
        <v>2017</v>
      </c>
      <c r="D11" s="242">
        <v>2016</v>
      </c>
      <c r="E11" s="243" t="s">
        <v>821</v>
      </c>
      <c r="F11" s="242">
        <v>2015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</row>
    <row r="12" spans="1:2239" ht="13.5" customHeight="1">
      <c r="A12" s="254"/>
      <c r="B12" s="165"/>
      <c r="C12" s="165"/>
      <c r="D12" s="165"/>
      <c r="E12" s="167"/>
      <c r="F12" s="32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</row>
    <row r="13" spans="1:2239" ht="20.25">
      <c r="A13" s="178">
        <v>12020400</v>
      </c>
      <c r="B13" s="178" t="s">
        <v>590</v>
      </c>
      <c r="C13" s="325">
        <f>SUM(C15+C18+C21)</f>
        <v>450000000</v>
      </c>
      <c r="D13" s="325">
        <f>SUM(D15+D18+D21)</f>
        <v>450000000</v>
      </c>
      <c r="E13" s="261">
        <f>SUM(E15+E18+E22)</f>
        <v>214396042.93000001</v>
      </c>
      <c r="F13" s="261">
        <f>SUM(F15+F18+F21)</f>
        <v>276973412.30000001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</row>
    <row r="14" spans="1:2239" ht="20.25">
      <c r="A14" s="178"/>
      <c r="B14" s="178"/>
      <c r="C14" s="178"/>
      <c r="D14" s="178"/>
      <c r="E14" s="263"/>
      <c r="F14" s="32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</row>
    <row r="15" spans="1:2239" ht="20.25">
      <c r="A15" s="254">
        <v>12020437</v>
      </c>
      <c r="B15" s="165" t="s">
        <v>543</v>
      </c>
      <c r="C15" s="168">
        <f>SUM(C16:C17)</f>
        <v>372000000</v>
      </c>
      <c r="D15" s="166">
        <f>SUM(D16:D17)</f>
        <v>372000000</v>
      </c>
      <c r="E15" s="262">
        <f>SUM(E16:E17)</f>
        <v>197433042.93000001</v>
      </c>
      <c r="F15" s="262">
        <f>SUM(F16:F17)</f>
        <v>259159179.30000001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</row>
    <row r="16" spans="1:2239" ht="19.5">
      <c r="A16" s="254" t="s">
        <v>385</v>
      </c>
      <c r="B16" s="165" t="s">
        <v>109</v>
      </c>
      <c r="C16" s="166">
        <v>300000000</v>
      </c>
      <c r="D16" s="166">
        <v>300000000</v>
      </c>
      <c r="E16" s="166">
        <v>157496329.59999999</v>
      </c>
      <c r="F16" s="330">
        <v>206956674.30000001</v>
      </c>
    </row>
    <row r="17" spans="1:6" ht="19.5">
      <c r="A17" s="254" t="s">
        <v>386</v>
      </c>
      <c r="B17" s="165" t="s">
        <v>112</v>
      </c>
      <c r="C17" s="166">
        <v>72000000</v>
      </c>
      <c r="D17" s="166">
        <v>72000000</v>
      </c>
      <c r="E17" s="166">
        <v>39936713.329999998</v>
      </c>
      <c r="F17" s="330">
        <v>52202505</v>
      </c>
    </row>
    <row r="18" spans="1:6" s="54" customFormat="1" ht="20.25">
      <c r="A18" s="254">
        <v>12020438</v>
      </c>
      <c r="B18" s="165" t="s">
        <v>545</v>
      </c>
      <c r="C18" s="168">
        <f>SUM(C19:C20)</f>
        <v>12000000</v>
      </c>
      <c r="D18" s="166">
        <f>SUM(D19:D20)</f>
        <v>12000000</v>
      </c>
      <c r="E18" s="262">
        <f>SUM(E19:E20)</f>
        <v>11748000</v>
      </c>
      <c r="F18" s="262">
        <f>SUM(F19:F20)</f>
        <v>14219233</v>
      </c>
    </row>
    <row r="19" spans="1:6" ht="19.5">
      <c r="A19" s="254" t="s">
        <v>385</v>
      </c>
      <c r="B19" s="165" t="s">
        <v>110</v>
      </c>
      <c r="C19" s="166">
        <v>12000000</v>
      </c>
      <c r="D19" s="166">
        <v>12000000</v>
      </c>
      <c r="E19" s="166">
        <v>11748000</v>
      </c>
      <c r="F19" s="330">
        <v>14219233</v>
      </c>
    </row>
    <row r="20" spans="1:6" ht="19.5">
      <c r="A20" s="254" t="s">
        <v>386</v>
      </c>
      <c r="B20" s="165" t="s">
        <v>155</v>
      </c>
      <c r="C20" s="166">
        <v>0</v>
      </c>
      <c r="D20" s="166">
        <v>0</v>
      </c>
      <c r="E20" s="166">
        <v>0</v>
      </c>
      <c r="F20" s="262">
        <v>0</v>
      </c>
    </row>
    <row r="21" spans="1:6" ht="20.25">
      <c r="A21" s="254">
        <v>12020453</v>
      </c>
      <c r="B21" s="254" t="s">
        <v>611</v>
      </c>
      <c r="C21" s="197">
        <f>C22</f>
        <v>66000000</v>
      </c>
      <c r="D21" s="197">
        <f>D22</f>
        <v>66000000</v>
      </c>
      <c r="E21" s="197">
        <f>E22</f>
        <v>5215000</v>
      </c>
      <c r="F21" s="197">
        <f>F22</f>
        <v>3595000</v>
      </c>
    </row>
    <row r="22" spans="1:6" ht="19.5">
      <c r="A22" s="333" t="s">
        <v>385</v>
      </c>
      <c r="B22" s="165" t="s">
        <v>111</v>
      </c>
      <c r="C22" s="331">
        <v>66000000</v>
      </c>
      <c r="D22" s="331">
        <v>66000000</v>
      </c>
      <c r="E22" s="166">
        <v>5215000</v>
      </c>
      <c r="F22" s="330">
        <v>3595000</v>
      </c>
    </row>
    <row r="23" spans="1:6" ht="19.5">
      <c r="A23" s="254"/>
      <c r="B23" s="165"/>
      <c r="C23" s="165"/>
      <c r="D23" s="165"/>
      <c r="E23" s="165"/>
      <c r="F23" s="330"/>
    </row>
    <row r="24" spans="1:6" ht="19.5">
      <c r="A24" s="254"/>
      <c r="B24" s="165"/>
      <c r="C24" s="165"/>
      <c r="D24" s="165"/>
      <c r="E24" s="165"/>
      <c r="F24" s="330"/>
    </row>
    <row r="25" spans="1:6" ht="20.25">
      <c r="A25" s="178">
        <v>12020600</v>
      </c>
      <c r="B25" s="178" t="s">
        <v>583</v>
      </c>
      <c r="C25" s="197">
        <f>C27</f>
        <v>3600000</v>
      </c>
      <c r="D25" s="197">
        <f>D27</f>
        <v>3600000</v>
      </c>
      <c r="E25" s="197">
        <f>E27</f>
        <v>35000</v>
      </c>
      <c r="F25" s="197">
        <f>F27</f>
        <v>5000</v>
      </c>
    </row>
    <row r="26" spans="1:6" ht="19.5">
      <c r="A26" s="254"/>
      <c r="B26" s="165"/>
      <c r="C26" s="165"/>
      <c r="D26" s="165"/>
      <c r="E26" s="165"/>
      <c r="F26" s="330"/>
    </row>
    <row r="27" spans="1:6" s="137" customFormat="1" ht="19.5">
      <c r="A27" s="309">
        <v>12020617</v>
      </c>
      <c r="B27" s="186" t="s">
        <v>113</v>
      </c>
      <c r="C27" s="200">
        <v>3600000</v>
      </c>
      <c r="D27" s="200">
        <v>3600000</v>
      </c>
      <c r="E27" s="200">
        <v>35000</v>
      </c>
      <c r="F27" s="332">
        <v>5000</v>
      </c>
    </row>
    <row r="28" spans="1:6" ht="19.5">
      <c r="A28" s="254"/>
      <c r="B28" s="165"/>
      <c r="C28" s="165"/>
      <c r="D28" s="165"/>
      <c r="E28" s="165"/>
      <c r="F28" s="330"/>
    </row>
    <row r="29" spans="1:6" ht="20.25">
      <c r="A29" s="178">
        <v>12020900</v>
      </c>
      <c r="B29" s="178" t="s">
        <v>114</v>
      </c>
      <c r="C29" s="197">
        <f>SUM(C30+C32+C34)</f>
        <v>360000000</v>
      </c>
      <c r="D29" s="197">
        <f>SUM(D30+D32+D34)</f>
        <v>360000000</v>
      </c>
      <c r="E29" s="261">
        <f>SUM(E30+E32+E34)</f>
        <v>205063999.97</v>
      </c>
      <c r="F29" s="261">
        <f>SUM(F30+F32+F34)</f>
        <v>168290551.81999999</v>
      </c>
    </row>
    <row r="30" spans="1:6" ht="19.5">
      <c r="A30" s="254">
        <v>12020901</v>
      </c>
      <c r="B30" s="165" t="s">
        <v>646</v>
      </c>
      <c r="C30" s="166">
        <f>C31</f>
        <v>0</v>
      </c>
      <c r="D30" s="166">
        <f>D31</f>
        <v>0</v>
      </c>
      <c r="E30" s="166">
        <f>E31</f>
        <v>854400</v>
      </c>
      <c r="F30" s="166">
        <f>F31</f>
        <v>1315873</v>
      </c>
    </row>
    <row r="31" spans="1:6" ht="19.5">
      <c r="A31" s="254" t="s">
        <v>385</v>
      </c>
      <c r="B31" s="165" t="s">
        <v>647</v>
      </c>
      <c r="C31" s="165">
        <v>0</v>
      </c>
      <c r="D31" s="165">
        <v>0</v>
      </c>
      <c r="E31" s="166">
        <v>854400</v>
      </c>
      <c r="F31" s="330">
        <v>1315873</v>
      </c>
    </row>
    <row r="32" spans="1:6" ht="19.5">
      <c r="A32" s="254">
        <v>12020906</v>
      </c>
      <c r="B32" s="254" t="s">
        <v>612</v>
      </c>
      <c r="C32" s="266">
        <f>C33</f>
        <v>144000000</v>
      </c>
      <c r="D32" s="266">
        <f>D33</f>
        <v>144000000</v>
      </c>
      <c r="E32" s="266">
        <f>E33</f>
        <v>23500879.969999999</v>
      </c>
      <c r="F32" s="266">
        <f>F33</f>
        <v>43238845.869999997</v>
      </c>
    </row>
    <row r="33" spans="1:6" ht="19.5">
      <c r="A33" s="255" t="s">
        <v>385</v>
      </c>
      <c r="B33" s="165" t="s">
        <v>115</v>
      </c>
      <c r="C33" s="166">
        <v>144000000</v>
      </c>
      <c r="D33" s="166">
        <v>144000000</v>
      </c>
      <c r="E33" s="166">
        <v>23500879.969999999</v>
      </c>
      <c r="F33" s="330">
        <v>43238845.869999997</v>
      </c>
    </row>
    <row r="34" spans="1:6" ht="19.5">
      <c r="A34" s="254">
        <v>12020903</v>
      </c>
      <c r="B34" s="254" t="s">
        <v>613</v>
      </c>
      <c r="C34" s="266">
        <f>C35</f>
        <v>216000000</v>
      </c>
      <c r="D34" s="266">
        <f>D35</f>
        <v>216000000</v>
      </c>
      <c r="E34" s="266">
        <f>E35</f>
        <v>180708720</v>
      </c>
      <c r="F34" s="266">
        <f>F35</f>
        <v>123735832.95</v>
      </c>
    </row>
    <row r="35" spans="1:6" ht="19.5">
      <c r="A35" s="255" t="s">
        <v>385</v>
      </c>
      <c r="B35" s="165" t="s">
        <v>116</v>
      </c>
      <c r="C35" s="166">
        <v>216000000</v>
      </c>
      <c r="D35" s="166">
        <v>216000000</v>
      </c>
      <c r="E35" s="166">
        <v>180708720</v>
      </c>
      <c r="F35" s="330">
        <v>123735832.95</v>
      </c>
    </row>
    <row r="36" spans="1:6" ht="19.5">
      <c r="A36" s="254"/>
      <c r="B36" s="165"/>
      <c r="C36" s="165"/>
      <c r="D36" s="165"/>
      <c r="E36" s="165"/>
      <c r="F36" s="330"/>
    </row>
    <row r="37" spans="1:6" ht="19.5">
      <c r="A37" s="254"/>
      <c r="B37" s="165"/>
      <c r="C37" s="165"/>
      <c r="D37" s="165"/>
      <c r="E37" s="165"/>
      <c r="F37" s="330"/>
    </row>
    <row r="38" spans="1:6" ht="20.25">
      <c r="A38" s="254"/>
      <c r="B38" s="167" t="s">
        <v>320</v>
      </c>
      <c r="C38" s="263">
        <f>SUM(C13+C25+C29)</f>
        <v>813600000</v>
      </c>
      <c r="D38" s="263">
        <f>SUM(D13+D25+D29)</f>
        <v>813600000</v>
      </c>
      <c r="E38" s="263">
        <f>SUM(E13+E25+E29)</f>
        <v>419495042.89999998</v>
      </c>
      <c r="F38" s="263">
        <f>SUM(F13+F25+F29)</f>
        <v>445268964.12</v>
      </c>
    </row>
    <row r="39" spans="1:6">
      <c r="D39" s="12"/>
      <c r="F39" s="12"/>
    </row>
    <row r="40" spans="1:6">
      <c r="D40" s="12"/>
      <c r="F40" s="12"/>
    </row>
    <row r="41" spans="1:6">
      <c r="D41" s="12"/>
      <c r="F41" s="12"/>
    </row>
    <row r="42" spans="1:6">
      <c r="D42" s="12"/>
      <c r="F42" s="12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49" orientation="landscape" r:id="rId1"/>
  <headerFooter>
    <oddFooter>&amp;R&amp;14Page 24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F47"/>
  <sheetViews>
    <sheetView zoomScale="70" zoomScaleNormal="70" workbookViewId="0">
      <selection activeCell="A5" sqref="A5"/>
    </sheetView>
  </sheetViews>
  <sheetFormatPr defaultRowHeight="15"/>
  <cols>
    <col min="1" max="1" width="27.7109375" style="117" customWidth="1"/>
    <col min="2" max="2" width="72.28515625" customWidth="1"/>
    <col min="3" max="3" width="25" customWidth="1"/>
    <col min="4" max="4" width="24" customWidth="1"/>
    <col min="5" max="5" width="25.7109375" customWidth="1"/>
    <col min="6" max="6" width="22.28515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253"/>
      <c r="B2" s="169"/>
      <c r="C2" s="169"/>
      <c r="D2" s="169"/>
      <c r="E2" s="169"/>
      <c r="F2" s="169"/>
    </row>
    <row r="3" spans="1:6" ht="19.5">
      <c r="A3" s="253"/>
      <c r="B3" s="169"/>
      <c r="C3" s="169"/>
      <c r="D3" s="169"/>
      <c r="E3" s="169"/>
      <c r="F3" s="169"/>
    </row>
    <row r="4" spans="1:6" ht="20.25">
      <c r="A4" s="393" t="s">
        <v>119</v>
      </c>
      <c r="B4" s="393"/>
      <c r="C4" s="393"/>
      <c r="D4" s="393"/>
      <c r="E4" s="393"/>
      <c r="F4" s="293"/>
    </row>
    <row r="5" spans="1:6" ht="20.25">
      <c r="A5" s="293" t="s">
        <v>1</v>
      </c>
      <c r="B5" s="172" t="s">
        <v>526</v>
      </c>
      <c r="C5" s="172"/>
      <c r="D5" s="171"/>
      <c r="E5" s="171"/>
      <c r="F5" s="171"/>
    </row>
    <row r="6" spans="1:6" ht="20.25">
      <c r="A6" s="252" t="s">
        <v>497</v>
      </c>
      <c r="B6" s="293"/>
      <c r="C6" s="293"/>
      <c r="D6" s="293"/>
      <c r="E6" s="293"/>
      <c r="F6" s="293"/>
    </row>
    <row r="7" spans="1:6" ht="20.25">
      <c r="A7" s="393" t="s">
        <v>212</v>
      </c>
      <c r="B7" s="393"/>
      <c r="C7" s="393"/>
      <c r="D7" s="393"/>
      <c r="E7" s="293"/>
      <c r="F7" s="171"/>
    </row>
    <row r="8" spans="1:6" ht="19.5">
      <c r="A8" s="253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4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254"/>
      <c r="B11" s="165"/>
      <c r="C11" s="165"/>
      <c r="D11" s="165"/>
      <c r="E11" s="165"/>
      <c r="F11" s="155"/>
    </row>
    <row r="12" spans="1:6" ht="20.25">
      <c r="A12" s="178">
        <v>12020400</v>
      </c>
      <c r="B12" s="178" t="s">
        <v>590</v>
      </c>
      <c r="C12" s="168">
        <f>SUM(C14+C16+C17)</f>
        <v>31000000</v>
      </c>
      <c r="D12" s="168">
        <f>SUM(D14+D16+D17)</f>
        <v>31000000</v>
      </c>
      <c r="E12" s="168">
        <f>SUM(E14+E16+E17)</f>
        <v>6430000</v>
      </c>
      <c r="F12" s="168">
        <f>SUM(F14+F16+F17)</f>
        <v>7220000</v>
      </c>
    </row>
    <row r="13" spans="1:6" ht="20.25">
      <c r="A13" s="178"/>
      <c r="B13" s="178"/>
      <c r="C13" s="197"/>
      <c r="D13" s="197"/>
      <c r="E13" s="168"/>
      <c r="F13" s="168"/>
    </row>
    <row r="14" spans="1:6" s="54" customFormat="1" ht="20.25">
      <c r="A14" s="178">
        <v>12020417</v>
      </c>
      <c r="B14" s="167" t="s">
        <v>608</v>
      </c>
      <c r="C14" s="168">
        <f>C15</f>
        <v>15000000</v>
      </c>
      <c r="D14" s="168">
        <f>D15</f>
        <v>15000000</v>
      </c>
      <c r="E14" s="168">
        <f>E15</f>
        <v>6430000</v>
      </c>
      <c r="F14" s="168">
        <f>F15</f>
        <v>7020000</v>
      </c>
    </row>
    <row r="15" spans="1:6" ht="19.5">
      <c r="A15" s="254" t="s">
        <v>385</v>
      </c>
      <c r="B15" s="165" t="s">
        <v>405</v>
      </c>
      <c r="C15" s="166">
        <v>15000000</v>
      </c>
      <c r="D15" s="166">
        <v>15000000</v>
      </c>
      <c r="E15" s="166">
        <v>6430000</v>
      </c>
      <c r="F15" s="166">
        <v>7020000</v>
      </c>
    </row>
    <row r="16" spans="1:6" ht="19.5">
      <c r="A16" s="254">
        <v>12020427</v>
      </c>
      <c r="B16" s="165" t="s">
        <v>87</v>
      </c>
      <c r="C16" s="166">
        <v>15000000</v>
      </c>
      <c r="D16" s="166">
        <v>15000000</v>
      </c>
      <c r="E16" s="166">
        <v>0</v>
      </c>
      <c r="F16" s="166">
        <v>200000</v>
      </c>
    </row>
    <row r="17" spans="1:6" s="54" customFormat="1" ht="42" customHeight="1">
      <c r="A17" s="184">
        <v>12020456</v>
      </c>
      <c r="B17" s="334" t="s">
        <v>694</v>
      </c>
      <c r="C17" s="312">
        <f>C18</f>
        <v>1000000</v>
      </c>
      <c r="D17" s="312">
        <v>1000000</v>
      </c>
      <c r="E17" s="312">
        <v>0</v>
      </c>
      <c r="F17" s="312">
        <v>0</v>
      </c>
    </row>
    <row r="18" spans="1:6" ht="19.5">
      <c r="A18" s="254" t="s">
        <v>385</v>
      </c>
      <c r="B18" s="165" t="s">
        <v>120</v>
      </c>
      <c r="C18" s="166">
        <v>1000000</v>
      </c>
      <c r="D18" s="166">
        <v>1000000</v>
      </c>
      <c r="E18" s="166">
        <v>0</v>
      </c>
      <c r="F18" s="166">
        <v>0</v>
      </c>
    </row>
    <row r="19" spans="1:6" ht="19.5">
      <c r="A19" s="254"/>
      <c r="B19" s="165"/>
      <c r="C19" s="166"/>
      <c r="D19" s="166"/>
      <c r="E19" s="166"/>
      <c r="F19" s="166"/>
    </row>
    <row r="20" spans="1:6" s="54" customFormat="1" ht="20.25">
      <c r="A20" s="184">
        <v>12020501</v>
      </c>
      <c r="B20" s="184" t="s">
        <v>693</v>
      </c>
      <c r="C20" s="312">
        <f>C21</f>
        <v>165000000</v>
      </c>
      <c r="D20" s="312">
        <f>D21</f>
        <v>165000000</v>
      </c>
      <c r="E20" s="312">
        <f>E21</f>
        <v>477505000</v>
      </c>
      <c r="F20" s="312">
        <f>F21</f>
        <v>28199000</v>
      </c>
    </row>
    <row r="21" spans="1:6" ht="19.5">
      <c r="A21" s="254" t="s">
        <v>385</v>
      </c>
      <c r="B21" s="165" t="s">
        <v>402</v>
      </c>
      <c r="C21" s="166">
        <v>165000000</v>
      </c>
      <c r="D21" s="166">
        <v>165000000</v>
      </c>
      <c r="E21" s="166">
        <v>477505000</v>
      </c>
      <c r="F21" s="166">
        <v>28199000</v>
      </c>
    </row>
    <row r="22" spans="1:6" ht="19.5">
      <c r="A22" s="254"/>
      <c r="B22" s="165"/>
      <c r="C22" s="166"/>
      <c r="D22" s="166"/>
      <c r="E22" s="166"/>
      <c r="F22" s="166"/>
    </row>
    <row r="23" spans="1:6" ht="20.25">
      <c r="A23" s="178">
        <v>12020600</v>
      </c>
      <c r="B23" s="178" t="s">
        <v>583</v>
      </c>
      <c r="C23" s="197">
        <f>C25</f>
        <v>1500000</v>
      </c>
      <c r="D23" s="197">
        <f>D25</f>
        <v>1500000</v>
      </c>
      <c r="E23" s="197">
        <f>E25</f>
        <v>0</v>
      </c>
      <c r="F23" s="197">
        <f>F25</f>
        <v>0</v>
      </c>
    </row>
    <row r="24" spans="1:6" ht="19.5">
      <c r="A24" s="254"/>
      <c r="B24" s="165"/>
      <c r="C24" s="166"/>
      <c r="D24" s="166"/>
      <c r="E24" s="166"/>
      <c r="F24" s="166"/>
    </row>
    <row r="25" spans="1:6" ht="19.5">
      <c r="A25" s="254">
        <v>12020611</v>
      </c>
      <c r="B25" s="165" t="s">
        <v>403</v>
      </c>
      <c r="C25" s="166">
        <v>1500000</v>
      </c>
      <c r="D25" s="166">
        <v>1500000</v>
      </c>
      <c r="E25" s="166">
        <v>0</v>
      </c>
      <c r="F25" s="166">
        <v>0</v>
      </c>
    </row>
    <row r="26" spans="1:6" ht="19.5">
      <c r="A26" s="254"/>
      <c r="B26" s="165"/>
      <c r="C26" s="166"/>
      <c r="D26" s="166"/>
      <c r="E26" s="166"/>
      <c r="F26" s="166"/>
    </row>
    <row r="27" spans="1:6" ht="20.25">
      <c r="A27" s="178">
        <v>12020700</v>
      </c>
      <c r="B27" s="178" t="s">
        <v>587</v>
      </c>
      <c r="C27" s="168">
        <f>SUM(C28+C30)</f>
        <v>2500000</v>
      </c>
      <c r="D27" s="168">
        <f>SUM(D28+D30)</f>
        <v>2500000</v>
      </c>
      <c r="E27" s="168">
        <f>SUM(E28+E30)</f>
        <v>670000</v>
      </c>
      <c r="F27" s="168">
        <f>SUM(F28+F30)</f>
        <v>883000</v>
      </c>
    </row>
    <row r="28" spans="1:6" ht="19.5">
      <c r="A28" s="254">
        <v>12020703</v>
      </c>
      <c r="B28" s="190" t="s">
        <v>614</v>
      </c>
      <c r="C28" s="266">
        <f>C29</f>
        <v>2500000</v>
      </c>
      <c r="D28" s="266">
        <f>D29</f>
        <v>2500000</v>
      </c>
      <c r="E28" s="266">
        <f>E29</f>
        <v>670000</v>
      </c>
      <c r="F28" s="266">
        <f>F29</f>
        <v>883000</v>
      </c>
    </row>
    <row r="29" spans="1:6" ht="19.5">
      <c r="A29" s="254" t="s">
        <v>385</v>
      </c>
      <c r="B29" s="165" t="s">
        <v>404</v>
      </c>
      <c r="C29" s="166">
        <v>2500000</v>
      </c>
      <c r="D29" s="166">
        <v>2500000</v>
      </c>
      <c r="E29" s="166">
        <v>670000</v>
      </c>
      <c r="F29" s="166">
        <v>883000</v>
      </c>
    </row>
    <row r="30" spans="1:6" ht="19.5">
      <c r="A30" s="309">
        <v>12020725</v>
      </c>
      <c r="B30" s="186" t="s">
        <v>121</v>
      </c>
      <c r="C30" s="200">
        <v>0</v>
      </c>
      <c r="D30" s="200">
        <v>0</v>
      </c>
      <c r="E30" s="200">
        <v>0</v>
      </c>
      <c r="F30" s="200">
        <v>0</v>
      </c>
    </row>
    <row r="31" spans="1:6" ht="19.5">
      <c r="A31" s="254"/>
      <c r="B31" s="165"/>
      <c r="C31" s="166"/>
      <c r="D31" s="166"/>
      <c r="E31" s="166"/>
      <c r="F31" s="166"/>
    </row>
    <row r="32" spans="1:6" ht="20.25">
      <c r="A32" s="178"/>
      <c r="B32" s="167" t="s">
        <v>320</v>
      </c>
      <c r="C32" s="168">
        <f>SUM(C12+C20+C23+C27)</f>
        <v>200000000</v>
      </c>
      <c r="D32" s="168">
        <f>SUM(D12+D20+D23+D27)</f>
        <v>200000000</v>
      </c>
      <c r="E32" s="168">
        <f>SUM(E12+E20+E23+E27)</f>
        <v>484605000</v>
      </c>
      <c r="F32" s="168">
        <f>SUM(F12+F20+F23+F27)</f>
        <v>36302000</v>
      </c>
    </row>
    <row r="33" spans="2:6">
      <c r="F33" s="12"/>
    </row>
    <row r="34" spans="2:6">
      <c r="B34" s="140" t="s">
        <v>720</v>
      </c>
      <c r="F34" s="12"/>
    </row>
    <row r="35" spans="2:6">
      <c r="F35" s="12"/>
    </row>
    <row r="36" spans="2:6">
      <c r="F36" s="12"/>
    </row>
    <row r="37" spans="2:6">
      <c r="F37" s="12"/>
    </row>
    <row r="38" spans="2:6">
      <c r="F38" s="12"/>
    </row>
    <row r="39" spans="2:6">
      <c r="F39" s="12"/>
    </row>
    <row r="40" spans="2:6">
      <c r="F40" s="12"/>
    </row>
    <row r="41" spans="2:6">
      <c r="F41" s="12"/>
    </row>
    <row r="42" spans="2:6">
      <c r="F42" s="12"/>
    </row>
    <row r="43" spans="2:6">
      <c r="F43" s="12"/>
    </row>
    <row r="44" spans="2:6">
      <c r="F44" s="12"/>
    </row>
    <row r="45" spans="2:6">
      <c r="F45" s="12"/>
    </row>
    <row r="46" spans="2:6">
      <c r="F46" s="12"/>
    </row>
    <row r="47" spans="2:6">
      <c r="F47" s="12"/>
    </row>
  </sheetData>
  <mergeCells count="3">
    <mergeCell ref="A1:F1"/>
    <mergeCell ref="A4:E4"/>
    <mergeCell ref="A7:D7"/>
  </mergeCells>
  <pageMargins left="0.7" right="0.7" top="0.75" bottom="0.75" header="0.3" footer="0.3"/>
  <pageSetup scale="60" orientation="landscape" r:id="rId1"/>
  <headerFooter>
    <oddFooter>&amp;R&amp;14Page 25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43"/>
  <sheetViews>
    <sheetView view="pageBreakPreview" zoomScale="60" workbookViewId="0">
      <selection activeCell="D13" sqref="D13"/>
    </sheetView>
  </sheetViews>
  <sheetFormatPr defaultRowHeight="15"/>
  <cols>
    <col min="1" max="1" width="25.140625" customWidth="1"/>
    <col min="2" max="2" width="48" customWidth="1"/>
    <col min="3" max="3" width="26.140625" customWidth="1"/>
    <col min="4" max="4" width="23.7109375" customWidth="1"/>
    <col min="5" max="5" width="26.7109375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192</v>
      </c>
      <c r="B4" s="393"/>
      <c r="C4" s="393"/>
      <c r="D4" s="393"/>
      <c r="E4" s="169"/>
      <c r="F4" s="169"/>
    </row>
    <row r="5" spans="1:6" ht="20.25">
      <c r="A5" s="171" t="s">
        <v>1</v>
      </c>
      <c r="B5" s="172" t="s">
        <v>498</v>
      </c>
      <c r="C5" s="172"/>
      <c r="D5" s="171"/>
      <c r="E5" s="169"/>
      <c r="F5" s="169"/>
    </row>
    <row r="6" spans="1:6" ht="20.25">
      <c r="A6" s="293" t="s">
        <v>499</v>
      </c>
      <c r="B6" s="293"/>
      <c r="C6" s="293"/>
      <c r="D6" s="293"/>
      <c r="E6" s="251"/>
      <c r="F6" s="251"/>
    </row>
    <row r="7" spans="1:6" ht="20.25">
      <c r="A7" s="293" t="s">
        <v>191</v>
      </c>
      <c r="B7" s="293"/>
      <c r="C7" s="293"/>
      <c r="D7" s="293"/>
      <c r="E7" s="251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178">
        <v>0</v>
      </c>
      <c r="D12" s="178">
        <v>0</v>
      </c>
      <c r="E12" s="165"/>
      <c r="F12" s="261"/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12020417</v>
      </c>
      <c r="B14" s="165" t="s">
        <v>615</v>
      </c>
      <c r="C14" s="165">
        <v>0</v>
      </c>
      <c r="D14" s="165">
        <v>0</v>
      </c>
      <c r="E14" s="165"/>
      <c r="F14" s="262"/>
    </row>
    <row r="15" spans="1:6" ht="19.5">
      <c r="A15" s="190"/>
      <c r="B15" s="165"/>
      <c r="C15" s="165"/>
      <c r="D15" s="165"/>
      <c r="E15" s="165"/>
      <c r="F15" s="262"/>
    </row>
    <row r="16" spans="1:6" ht="20.25">
      <c r="A16" s="189">
        <v>12020600</v>
      </c>
      <c r="B16" s="178" t="s">
        <v>583</v>
      </c>
      <c r="C16" s="197">
        <f>C18</f>
        <v>22800000</v>
      </c>
      <c r="D16" s="197">
        <f>D18</f>
        <v>22800000</v>
      </c>
      <c r="E16" s="165"/>
      <c r="F16" s="261"/>
    </row>
    <row r="17" spans="1:6" ht="19.5">
      <c r="A17" s="190"/>
      <c r="B17" s="165"/>
      <c r="C17" s="165"/>
      <c r="D17" s="165"/>
      <c r="E17" s="165"/>
      <c r="F17" s="262"/>
    </row>
    <row r="18" spans="1:6" s="137" customFormat="1" ht="19.5">
      <c r="A18" s="294">
        <v>12020616</v>
      </c>
      <c r="B18" s="186" t="s">
        <v>122</v>
      </c>
      <c r="C18" s="200">
        <v>22800000</v>
      </c>
      <c r="D18" s="200">
        <v>22800000</v>
      </c>
      <c r="E18" s="186"/>
      <c r="F18" s="295"/>
    </row>
    <row r="19" spans="1:6" ht="19.5">
      <c r="A19" s="190"/>
      <c r="B19" s="165"/>
      <c r="C19" s="165"/>
      <c r="D19" s="165"/>
      <c r="E19" s="165"/>
      <c r="F19" s="262"/>
    </row>
    <row r="20" spans="1:6" ht="19.5">
      <c r="A20" s="190"/>
      <c r="B20" s="165"/>
      <c r="C20" s="165"/>
      <c r="D20" s="165"/>
      <c r="E20" s="165"/>
      <c r="F20" s="262"/>
    </row>
    <row r="21" spans="1:6" ht="19.5">
      <c r="A21" s="190"/>
      <c r="B21" s="165"/>
      <c r="C21" s="165"/>
      <c r="D21" s="165"/>
      <c r="E21" s="165"/>
      <c r="F21" s="262"/>
    </row>
    <row r="22" spans="1:6" ht="20.25">
      <c r="A22" s="190"/>
      <c r="B22" s="167" t="s">
        <v>320</v>
      </c>
      <c r="C22" s="263">
        <f>C12+C16</f>
        <v>22800000</v>
      </c>
      <c r="D22" s="263">
        <f>D12+D16</f>
        <v>22800000</v>
      </c>
      <c r="E22" s="165"/>
      <c r="F22" s="261">
        <f>F12+F16</f>
        <v>0</v>
      </c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</sheetData>
  <mergeCells count="2">
    <mergeCell ref="A4:D4"/>
    <mergeCell ref="A1:F1"/>
  </mergeCells>
  <pageMargins left="0.7" right="0.7" top="0.75" bottom="0.75" header="0.3" footer="0.3"/>
  <pageSetup scale="70" orientation="landscape" r:id="rId1"/>
  <headerFooter>
    <oddFooter>&amp;R&amp;16Page 26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2:F81"/>
  <sheetViews>
    <sheetView view="pageBreakPreview" zoomScale="60" workbookViewId="0">
      <selection activeCell="E23" sqref="E23"/>
    </sheetView>
  </sheetViews>
  <sheetFormatPr defaultRowHeight="15"/>
  <cols>
    <col min="1" max="1" width="26" bestFit="1" customWidth="1"/>
    <col min="2" max="2" width="74.7109375" customWidth="1"/>
    <col min="3" max="3" width="32.140625" style="124" customWidth="1"/>
    <col min="4" max="4" width="22.7109375" style="36" customWidth="1"/>
    <col min="5" max="5" width="19" style="36" customWidth="1"/>
    <col min="6" max="6" width="23" customWidth="1"/>
  </cols>
  <sheetData>
    <row r="2" spans="1:6" ht="18">
      <c r="A2" s="396" t="s">
        <v>703</v>
      </c>
      <c r="B2" s="396"/>
      <c r="C2" s="396"/>
      <c r="D2" s="396"/>
      <c r="E2" s="396"/>
      <c r="F2" s="396"/>
    </row>
    <row r="3" spans="1:6" ht="18">
      <c r="A3" s="1"/>
      <c r="B3" s="1"/>
      <c r="C3" s="120"/>
      <c r="D3" s="32"/>
      <c r="E3" s="32"/>
      <c r="F3" s="1"/>
    </row>
    <row r="4" spans="1:6" ht="18">
      <c r="A4" s="1"/>
      <c r="B4" s="1"/>
      <c r="C4" s="120"/>
      <c r="D4" s="32"/>
      <c r="E4" s="32"/>
      <c r="F4" s="1"/>
    </row>
    <row r="5" spans="1:6" ht="18">
      <c r="A5" s="397" t="s">
        <v>123</v>
      </c>
      <c r="B5" s="398"/>
      <c r="C5" s="398"/>
      <c r="D5" s="398"/>
      <c r="E5" s="398"/>
      <c r="F5" s="399"/>
    </row>
    <row r="6" spans="1:6" ht="18">
      <c r="A6" s="51" t="s">
        <v>1</v>
      </c>
      <c r="B6" s="116">
        <v>51706500100</v>
      </c>
      <c r="C6" s="121"/>
      <c r="D6" s="72"/>
      <c r="E6" s="72"/>
      <c r="F6" s="51"/>
    </row>
    <row r="7" spans="1:6" ht="18">
      <c r="A7" s="397" t="s">
        <v>500</v>
      </c>
      <c r="B7" s="398"/>
      <c r="C7" s="398"/>
      <c r="D7" s="398"/>
      <c r="E7" s="398"/>
      <c r="F7" s="399"/>
    </row>
    <row r="8" spans="1:6" ht="18">
      <c r="A8" s="51" t="s">
        <v>337</v>
      </c>
      <c r="B8" s="116">
        <v>51706500100</v>
      </c>
      <c r="C8" s="121"/>
      <c r="D8" s="72"/>
      <c r="E8" s="72"/>
      <c r="F8" s="51"/>
    </row>
    <row r="9" spans="1:6" ht="36">
      <c r="A9" s="13" t="s">
        <v>3</v>
      </c>
      <c r="B9" s="13" t="s">
        <v>5</v>
      </c>
      <c r="C9" s="121" t="s">
        <v>333</v>
      </c>
      <c r="D9" s="33" t="s">
        <v>333</v>
      </c>
      <c r="E9" s="33" t="s">
        <v>332</v>
      </c>
      <c r="F9" s="118" t="s">
        <v>332</v>
      </c>
    </row>
    <row r="10" spans="1:6" ht="18.75">
      <c r="A10" s="14"/>
      <c r="B10" s="14"/>
      <c r="C10" s="122" t="s">
        <v>719</v>
      </c>
      <c r="D10" s="122" t="s">
        <v>640</v>
      </c>
      <c r="E10" s="21" t="s">
        <v>821</v>
      </c>
      <c r="F10" s="58">
        <v>2015</v>
      </c>
    </row>
    <row r="11" spans="1:6" ht="18.75">
      <c r="A11" s="14"/>
      <c r="B11" s="14"/>
      <c r="C11" s="123"/>
      <c r="D11" s="123"/>
      <c r="E11" s="21"/>
      <c r="F11" s="16"/>
    </row>
    <row r="12" spans="1:6" ht="18.75">
      <c r="A12" s="17">
        <v>12020400</v>
      </c>
      <c r="B12" s="18" t="s">
        <v>590</v>
      </c>
      <c r="C12" s="37"/>
      <c r="D12" s="37"/>
      <c r="E12" s="20"/>
      <c r="F12" s="20"/>
    </row>
    <row r="13" spans="1:6" ht="18.75">
      <c r="A13" s="17"/>
      <c r="B13" s="18"/>
      <c r="C13" s="37"/>
      <c r="D13" s="37"/>
      <c r="E13" s="21"/>
      <c r="F13" s="25"/>
    </row>
    <row r="14" spans="1:6" ht="18.75">
      <c r="A14" s="22">
        <v>12020427</v>
      </c>
      <c r="B14" s="14" t="s">
        <v>87</v>
      </c>
      <c r="C14" s="34"/>
      <c r="D14" s="34"/>
      <c r="E14" s="21"/>
      <c r="F14" s="24"/>
    </row>
    <row r="15" spans="1:6" s="137" customFormat="1" ht="18.75">
      <c r="A15" s="134">
        <v>12020456</v>
      </c>
      <c r="B15" s="135" t="s">
        <v>694</v>
      </c>
      <c r="C15" s="141"/>
      <c r="D15" s="141"/>
      <c r="E15" s="136"/>
      <c r="F15" s="136"/>
    </row>
    <row r="16" spans="1:6" ht="18.75">
      <c r="A16" s="52" t="s">
        <v>385</v>
      </c>
      <c r="B16" s="14" t="s">
        <v>124</v>
      </c>
      <c r="C16" s="34"/>
      <c r="D16" s="34"/>
      <c r="E16" s="21"/>
      <c r="F16" s="24"/>
    </row>
    <row r="17" spans="1:6" ht="18.75">
      <c r="A17" s="52" t="s">
        <v>386</v>
      </c>
      <c r="B17" s="14" t="s">
        <v>125</v>
      </c>
      <c r="C17" s="34"/>
      <c r="D17" s="34"/>
      <c r="E17" s="21"/>
      <c r="F17" s="24"/>
    </row>
    <row r="18" spans="1:6" ht="18.75">
      <c r="A18" s="22">
        <v>12020487</v>
      </c>
      <c r="B18" s="14" t="s">
        <v>334</v>
      </c>
      <c r="C18" s="34"/>
      <c r="D18" s="34"/>
      <c r="E18" s="21"/>
      <c r="F18" s="24"/>
    </row>
    <row r="19" spans="1:6" ht="18.75">
      <c r="A19" s="22">
        <v>12020478</v>
      </c>
      <c r="B19" s="14" t="s">
        <v>335</v>
      </c>
      <c r="C19" s="34"/>
      <c r="D19" s="34"/>
      <c r="E19" s="21">
        <v>0</v>
      </c>
      <c r="F19" s="24"/>
    </row>
    <row r="20" spans="1:6" ht="18.75">
      <c r="A20" s="22"/>
      <c r="B20" s="14"/>
      <c r="C20" s="34"/>
      <c r="D20" s="34"/>
      <c r="E20" s="21"/>
      <c r="F20" s="24"/>
    </row>
    <row r="21" spans="1:6" ht="18.75">
      <c r="A21" s="17">
        <v>12020900</v>
      </c>
      <c r="B21" s="18" t="s">
        <v>336</v>
      </c>
      <c r="C21" s="37"/>
      <c r="D21" s="37"/>
      <c r="E21" s="20"/>
      <c r="F21" s="25"/>
    </row>
    <row r="22" spans="1:6" ht="18.75">
      <c r="A22" s="22">
        <v>12020906</v>
      </c>
      <c r="B22" s="17" t="s">
        <v>616</v>
      </c>
      <c r="C22" s="37"/>
      <c r="D22" s="37"/>
      <c r="E22" s="21"/>
      <c r="F22" s="24"/>
    </row>
    <row r="23" spans="1:6" ht="18.75">
      <c r="A23" s="92" t="s">
        <v>385</v>
      </c>
      <c r="B23" s="14" t="s">
        <v>130</v>
      </c>
      <c r="C23" s="34"/>
      <c r="D23" s="34"/>
      <c r="E23" s="21"/>
      <c r="F23" s="24"/>
    </row>
    <row r="24" spans="1:6" ht="18.75">
      <c r="A24" s="22"/>
      <c r="B24" s="19" t="s">
        <v>320</v>
      </c>
      <c r="C24" s="37"/>
      <c r="D24" s="20">
        <f>D12+D21</f>
        <v>0</v>
      </c>
      <c r="E24" s="20">
        <f>E12+E21</f>
        <v>0</v>
      </c>
      <c r="F24" s="20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  <row r="41" spans="1:6">
      <c r="A41" s="11"/>
      <c r="F41" s="12"/>
    </row>
    <row r="42" spans="1:6">
      <c r="A42" s="11"/>
      <c r="F42" s="12"/>
    </row>
    <row r="43" spans="1:6">
      <c r="A43" s="11"/>
      <c r="F43" s="12"/>
    </row>
    <row r="44" spans="1:6">
      <c r="A44" s="11"/>
      <c r="F44" s="12"/>
    </row>
    <row r="45" spans="1:6">
      <c r="A45" s="11"/>
      <c r="F45" s="12"/>
    </row>
    <row r="46" spans="1:6">
      <c r="A46" s="11"/>
      <c r="F46" s="12"/>
    </row>
    <row r="47" spans="1:6">
      <c r="A47" s="11"/>
      <c r="F47" s="12"/>
    </row>
    <row r="48" spans="1:6">
      <c r="A48" s="11"/>
      <c r="F48" s="12"/>
    </row>
    <row r="49" spans="1:6">
      <c r="A49" s="11"/>
      <c r="F49" s="12"/>
    </row>
    <row r="50" spans="1:6">
      <c r="A50" s="11"/>
      <c r="F50" s="12"/>
    </row>
    <row r="51" spans="1:6">
      <c r="A51" s="11"/>
      <c r="F51" s="12"/>
    </row>
    <row r="52" spans="1:6">
      <c r="A52" s="11"/>
      <c r="F52" s="12"/>
    </row>
    <row r="53" spans="1:6">
      <c r="A53" s="11"/>
      <c r="F53" s="12"/>
    </row>
    <row r="54" spans="1:6">
      <c r="A54" s="11"/>
      <c r="F54" s="12"/>
    </row>
    <row r="55" spans="1:6">
      <c r="A55" s="11"/>
      <c r="F55" s="12"/>
    </row>
    <row r="56" spans="1:6">
      <c r="A56" s="11"/>
      <c r="F56" s="12"/>
    </row>
    <row r="57" spans="1:6">
      <c r="A57" s="11"/>
      <c r="F57" s="12"/>
    </row>
    <row r="58" spans="1:6">
      <c r="A58" s="11"/>
      <c r="F58" s="12"/>
    </row>
    <row r="59" spans="1:6">
      <c r="A59" s="11"/>
      <c r="F59" s="12"/>
    </row>
    <row r="60" spans="1:6">
      <c r="A60" s="11"/>
      <c r="F60" s="12"/>
    </row>
    <row r="61" spans="1:6">
      <c r="A61" s="11"/>
      <c r="F61" s="12"/>
    </row>
    <row r="62" spans="1:6">
      <c r="A62" s="11"/>
    </row>
    <row r="63" spans="1:6">
      <c r="A63" s="11"/>
    </row>
    <row r="64" spans="1:6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</sheetData>
  <mergeCells count="3">
    <mergeCell ref="A2:F2"/>
    <mergeCell ref="A5:F5"/>
    <mergeCell ref="A7:F7"/>
  </mergeCells>
  <pageMargins left="0.7" right="0.7" top="0.75" bottom="0.75" header="0.3" footer="0.3"/>
  <pageSetup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60" workbookViewId="0">
      <selection activeCell="C13" sqref="C13:F27"/>
    </sheetView>
  </sheetViews>
  <sheetFormatPr defaultRowHeight="15"/>
  <cols>
    <col min="1" max="1" width="23.5703125" customWidth="1"/>
    <col min="2" max="2" width="111.140625" customWidth="1"/>
    <col min="3" max="3" width="24.85546875" style="124" customWidth="1"/>
    <col min="4" max="4" width="24.5703125" customWidth="1"/>
    <col min="5" max="6" width="25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695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696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242" t="s">
        <v>3</v>
      </c>
      <c r="B10" s="242" t="s">
        <v>5</v>
      </c>
      <c r="C10" s="271" t="s">
        <v>350</v>
      </c>
      <c r="D10" s="221" t="s">
        <v>342</v>
      </c>
      <c r="E10" s="221" t="s">
        <v>332</v>
      </c>
      <c r="F10" s="221" t="s">
        <v>332</v>
      </c>
    </row>
    <row r="11" spans="1:6" ht="28.5" customHeight="1">
      <c r="A11" s="241"/>
      <c r="B11" s="241"/>
      <c r="C11" s="269">
        <v>2017</v>
      </c>
      <c r="D11" s="269">
        <v>2016</v>
      </c>
      <c r="E11" s="243" t="s">
        <v>821</v>
      </c>
      <c r="F11" s="2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202">
        <f>SUM(C15+C17+C19+C20)</f>
        <v>65850000</v>
      </c>
      <c r="D13" s="202">
        <f>SUM(D15+D17+D19+D20)</f>
        <v>65850000</v>
      </c>
      <c r="E13" s="202">
        <f>SUM(E15+E17+E19+E20)</f>
        <v>153911405</v>
      </c>
      <c r="F13" s="202">
        <f>SUM(F15+F17+F19+F20)</f>
        <v>110191980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>
        <v>12020427</v>
      </c>
      <c r="B15" s="165" t="s">
        <v>87</v>
      </c>
      <c r="C15" s="201">
        <v>5000000</v>
      </c>
      <c r="D15" s="201">
        <v>5000000</v>
      </c>
      <c r="E15" s="201">
        <v>4350000</v>
      </c>
      <c r="F15" s="201">
        <v>5650000</v>
      </c>
    </row>
    <row r="16" spans="1:6" ht="19.5">
      <c r="A16" s="190"/>
      <c r="B16" s="165"/>
      <c r="C16" s="201"/>
      <c r="D16" s="201"/>
      <c r="E16" s="201"/>
      <c r="F16" s="201"/>
    </row>
    <row r="17" spans="1:6" s="137" customFormat="1" ht="19.5">
      <c r="A17" s="294">
        <v>12020456</v>
      </c>
      <c r="B17" s="186" t="s">
        <v>541</v>
      </c>
      <c r="C17" s="207">
        <f>C18</f>
        <v>50000</v>
      </c>
      <c r="D17" s="207">
        <f>D18</f>
        <v>50000</v>
      </c>
      <c r="E17" s="207">
        <f>E18</f>
        <v>60539855</v>
      </c>
      <c r="F17" s="207">
        <f>F18</f>
        <v>19089250</v>
      </c>
    </row>
    <row r="18" spans="1:6" s="137" customFormat="1" ht="19.5">
      <c r="A18" s="307" t="s">
        <v>591</v>
      </c>
      <c r="B18" s="186" t="s">
        <v>127</v>
      </c>
      <c r="C18" s="207">
        <v>50000</v>
      </c>
      <c r="D18" s="207">
        <v>50000</v>
      </c>
      <c r="E18" s="207">
        <v>60539855</v>
      </c>
      <c r="F18" s="207">
        <v>19089250</v>
      </c>
    </row>
    <row r="19" spans="1:6" s="137" customFormat="1" ht="19.5">
      <c r="A19" s="294">
        <v>12020487</v>
      </c>
      <c r="B19" s="186" t="s">
        <v>128</v>
      </c>
      <c r="C19" s="207">
        <v>59900000</v>
      </c>
      <c r="D19" s="207">
        <v>59900000</v>
      </c>
      <c r="E19" s="207">
        <v>88656550</v>
      </c>
      <c r="F19" s="207">
        <v>82467730</v>
      </c>
    </row>
    <row r="20" spans="1:6" s="137" customFormat="1" ht="19.5">
      <c r="A20" s="294">
        <v>12020488</v>
      </c>
      <c r="B20" s="186" t="s">
        <v>129</v>
      </c>
      <c r="C20" s="207">
        <v>900000</v>
      </c>
      <c r="D20" s="207">
        <v>900000</v>
      </c>
      <c r="E20" s="207">
        <v>365000</v>
      </c>
      <c r="F20" s="207">
        <v>2985000</v>
      </c>
    </row>
    <row r="21" spans="1:6" ht="20.25">
      <c r="A21" s="189"/>
      <c r="B21" s="189"/>
      <c r="C21" s="202"/>
      <c r="D21" s="202"/>
      <c r="E21" s="201"/>
      <c r="F21" s="202"/>
    </row>
    <row r="22" spans="1:6" ht="20.25">
      <c r="A22" s="189">
        <v>12020900</v>
      </c>
      <c r="B22" s="178" t="s">
        <v>114</v>
      </c>
      <c r="C22" s="202">
        <f t="shared" ref="C22:F23" si="0">C23</f>
        <v>5000000</v>
      </c>
      <c r="D22" s="202">
        <f t="shared" si="0"/>
        <v>5000000</v>
      </c>
      <c r="E22" s="202">
        <f t="shared" si="0"/>
        <v>13673500</v>
      </c>
      <c r="F22" s="202">
        <f t="shared" si="0"/>
        <v>17974000</v>
      </c>
    </row>
    <row r="23" spans="1:6" ht="20.25">
      <c r="A23" s="190">
        <v>12020906</v>
      </c>
      <c r="B23" s="189" t="s">
        <v>617</v>
      </c>
      <c r="C23" s="202">
        <f t="shared" si="0"/>
        <v>5000000</v>
      </c>
      <c r="D23" s="202">
        <f t="shared" si="0"/>
        <v>5000000</v>
      </c>
      <c r="E23" s="202">
        <f t="shared" si="0"/>
        <v>13673500</v>
      </c>
      <c r="F23" s="202">
        <f t="shared" si="0"/>
        <v>17974000</v>
      </c>
    </row>
    <row r="24" spans="1:6" ht="19.5">
      <c r="A24" s="191" t="s">
        <v>385</v>
      </c>
      <c r="B24" s="165" t="s">
        <v>130</v>
      </c>
      <c r="C24" s="201">
        <v>5000000</v>
      </c>
      <c r="D24" s="201">
        <v>5000000</v>
      </c>
      <c r="E24" s="201">
        <v>13673500</v>
      </c>
      <c r="F24" s="201">
        <v>17974000</v>
      </c>
    </row>
    <row r="25" spans="1:6" ht="19.5">
      <c r="A25" s="190"/>
      <c r="B25" s="165"/>
      <c r="C25" s="201"/>
      <c r="D25" s="201"/>
      <c r="E25" s="201"/>
      <c r="F25" s="201"/>
    </row>
    <row r="26" spans="1:6" ht="19.5">
      <c r="A26" s="190"/>
      <c r="B26" s="165"/>
      <c r="C26" s="201"/>
      <c r="D26" s="201"/>
      <c r="E26" s="201"/>
      <c r="F26" s="201"/>
    </row>
    <row r="27" spans="1:6" ht="20.25">
      <c r="A27" s="190"/>
      <c r="B27" s="178" t="s">
        <v>320</v>
      </c>
      <c r="C27" s="202">
        <f>SUM(C13+C22)</f>
        <v>70850000</v>
      </c>
      <c r="D27" s="202">
        <f>SUM(D13+D22)</f>
        <v>70850000</v>
      </c>
      <c r="E27" s="202">
        <f>E13+E22</f>
        <v>167584905</v>
      </c>
      <c r="F27" s="202">
        <f>F13+F22</f>
        <v>128165980</v>
      </c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1" orientation="landscape" r:id="rId1"/>
  <headerFooter>
    <oddFooter>&amp;R&amp;16Page 27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workbookViewId="0">
      <selection activeCell="C22" sqref="C22"/>
    </sheetView>
  </sheetViews>
  <sheetFormatPr defaultRowHeight="15"/>
  <cols>
    <col min="1" max="1" width="16.140625" bestFit="1" customWidth="1"/>
    <col min="2" max="2" width="104.140625" customWidth="1"/>
    <col min="3" max="3" width="24.85546875" customWidth="1"/>
    <col min="4" max="4" width="25.7109375" customWidth="1"/>
    <col min="5" max="5" width="27.140625" style="36" customWidth="1"/>
    <col min="6" max="6" width="24.28515625" style="36" customWidth="1"/>
  </cols>
  <sheetData>
    <row r="1" spans="1:6" ht="19.5">
      <c r="A1" s="246"/>
      <c r="B1" s="246"/>
      <c r="C1" s="246"/>
      <c r="D1" s="246"/>
      <c r="E1" s="338"/>
      <c r="F1" s="338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70"/>
      <c r="F3" s="170"/>
    </row>
    <row r="4" spans="1:6" ht="19.5">
      <c r="A4" s="169"/>
      <c r="B4" s="169"/>
      <c r="C4" s="169"/>
      <c r="D4" s="169"/>
      <c r="E4" s="170"/>
      <c r="F4" s="170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3"/>
      <c r="F6" s="173"/>
    </row>
    <row r="7" spans="1:6" ht="20.25">
      <c r="A7" s="393" t="s">
        <v>503</v>
      </c>
      <c r="B7" s="393"/>
      <c r="C7" s="393"/>
      <c r="D7" s="393"/>
      <c r="E7" s="393"/>
      <c r="F7" s="393"/>
    </row>
    <row r="8" spans="1:6" ht="20.25">
      <c r="A8" s="393" t="s">
        <v>225</v>
      </c>
      <c r="B8" s="393"/>
      <c r="C8" s="393"/>
      <c r="D8" s="393"/>
      <c r="E8" s="393"/>
      <c r="F8" s="173"/>
    </row>
    <row r="9" spans="1:6" ht="19.5">
      <c r="A9" s="169"/>
      <c r="B9" s="169"/>
      <c r="C9" s="169"/>
      <c r="D9" s="169"/>
      <c r="E9" s="170"/>
      <c r="F9" s="170"/>
    </row>
    <row r="10" spans="1:6" ht="60.75">
      <c r="A10" s="242" t="s">
        <v>3</v>
      </c>
      <c r="B10" s="242" t="s">
        <v>5</v>
      </c>
      <c r="C10" s="250" t="s">
        <v>353</v>
      </c>
      <c r="D10" s="250" t="s">
        <v>342</v>
      </c>
      <c r="E10" s="271" t="s">
        <v>332</v>
      </c>
      <c r="F10" s="271" t="s">
        <v>332</v>
      </c>
    </row>
    <row r="11" spans="1:6" s="66" customFormat="1" ht="38.25" customHeight="1">
      <c r="A11" s="241"/>
      <c r="B11" s="241"/>
      <c r="C11" s="242">
        <v>2017</v>
      </c>
      <c r="D11" s="242">
        <v>2016</v>
      </c>
      <c r="E11" s="344" t="s">
        <v>821</v>
      </c>
      <c r="F11" s="345" t="s">
        <v>721</v>
      </c>
    </row>
    <row r="12" spans="1:6" ht="13.5" customHeight="1">
      <c r="A12" s="165"/>
      <c r="B12" s="165"/>
      <c r="C12" s="165"/>
      <c r="D12" s="165"/>
      <c r="E12" s="166"/>
      <c r="F12" s="336"/>
    </row>
    <row r="13" spans="1:6" ht="20.25">
      <c r="A13" s="189">
        <v>12020400</v>
      </c>
      <c r="B13" s="178" t="s">
        <v>590</v>
      </c>
      <c r="C13" s="202">
        <f>SUM(C15+C16+C17+C19)</f>
        <v>56855000</v>
      </c>
      <c r="D13" s="202">
        <f>SUM(D15+D16+D17+D19)</f>
        <v>51805000</v>
      </c>
      <c r="E13" s="202">
        <f>SUM(E15+E16+E17+E19)</f>
        <v>46763249.399999999</v>
      </c>
      <c r="F13" s="202">
        <f>SUM(F15+F16+F17+F19)</f>
        <v>55734257.560000002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>
        <v>12020430</v>
      </c>
      <c r="B15" s="165" t="s">
        <v>393</v>
      </c>
      <c r="C15" s="201">
        <v>350000</v>
      </c>
      <c r="D15" s="201">
        <v>300000</v>
      </c>
      <c r="E15" s="201">
        <v>280000</v>
      </c>
      <c r="F15" s="201">
        <v>500000</v>
      </c>
    </row>
    <row r="16" spans="1:6" ht="19.5">
      <c r="A16" s="190">
        <v>12020431</v>
      </c>
      <c r="B16" s="165" t="s">
        <v>132</v>
      </c>
      <c r="C16" s="201">
        <v>500000</v>
      </c>
      <c r="D16" s="201">
        <v>500000</v>
      </c>
      <c r="E16" s="201">
        <v>481000</v>
      </c>
      <c r="F16" s="201">
        <v>270000</v>
      </c>
    </row>
    <row r="17" spans="1:6" s="137" customFormat="1" ht="19.5">
      <c r="A17" s="294">
        <v>12020436</v>
      </c>
      <c r="B17" s="186" t="s">
        <v>660</v>
      </c>
      <c r="C17" s="207">
        <f>C18</f>
        <v>55000000</v>
      </c>
      <c r="D17" s="207">
        <f>D18</f>
        <v>50000000</v>
      </c>
      <c r="E17" s="207">
        <f>E18</f>
        <v>45002249.399999999</v>
      </c>
      <c r="F17" s="207">
        <f>F18</f>
        <v>54964257.560000002</v>
      </c>
    </row>
    <row r="18" spans="1:6" ht="19.5">
      <c r="A18" s="195" t="s">
        <v>385</v>
      </c>
      <c r="B18" s="165" t="s">
        <v>661</v>
      </c>
      <c r="C18" s="201">
        <v>55000000</v>
      </c>
      <c r="D18" s="201">
        <v>50000000</v>
      </c>
      <c r="E18" s="201">
        <v>45002249.399999999</v>
      </c>
      <c r="F18" s="201">
        <v>54964257.560000002</v>
      </c>
    </row>
    <row r="19" spans="1:6" ht="19.5">
      <c r="A19" s="190">
        <v>12020427</v>
      </c>
      <c r="B19" s="165" t="s">
        <v>394</v>
      </c>
      <c r="C19" s="201">
        <v>1005000</v>
      </c>
      <c r="D19" s="201">
        <v>1005000</v>
      </c>
      <c r="E19" s="201">
        <v>1000000</v>
      </c>
      <c r="F19" s="201">
        <v>0</v>
      </c>
    </row>
    <row r="20" spans="1:6" ht="19.5">
      <c r="A20" s="339"/>
      <c r="B20" s="339"/>
      <c r="C20" s="191"/>
      <c r="D20" s="191"/>
      <c r="E20" s="272"/>
      <c r="F20" s="272"/>
    </row>
    <row r="21" spans="1:6" ht="19.5">
      <c r="A21" s="190"/>
      <c r="B21" s="165"/>
      <c r="C21" s="201"/>
      <c r="D21" s="201"/>
      <c r="E21" s="201"/>
      <c r="F21" s="201"/>
    </row>
    <row r="22" spans="1:6" s="337" customFormat="1" ht="20.25">
      <c r="A22" s="306">
        <v>12020501</v>
      </c>
      <c r="B22" s="184" t="s">
        <v>697</v>
      </c>
      <c r="C22" s="206">
        <f>SUM(C23:C24)</f>
        <v>11000000</v>
      </c>
      <c r="D22" s="206">
        <f>SUM(D23:D24)</f>
        <v>11000000</v>
      </c>
      <c r="E22" s="206">
        <f>SUM(E23:E24)</f>
        <v>1150000</v>
      </c>
      <c r="F22" s="206">
        <f>SUM(F23:F24)</f>
        <v>2000000</v>
      </c>
    </row>
    <row r="23" spans="1:6" ht="39">
      <c r="A23" s="195" t="s">
        <v>385</v>
      </c>
      <c r="B23" s="180" t="s">
        <v>226</v>
      </c>
      <c r="C23" s="204">
        <v>11000000</v>
      </c>
      <c r="D23" s="204">
        <v>11000000</v>
      </c>
      <c r="E23" s="201">
        <v>1150000</v>
      </c>
      <c r="F23" s="201">
        <v>2000000</v>
      </c>
    </row>
    <row r="24" spans="1:6" ht="19.5">
      <c r="A24" s="195"/>
      <c r="B24" s="165"/>
      <c r="C24" s="201"/>
      <c r="D24" s="201"/>
      <c r="E24" s="201">
        <v>0</v>
      </c>
      <c r="F24" s="201">
        <v>0</v>
      </c>
    </row>
    <row r="25" spans="1:6" ht="20.25">
      <c r="A25" s="190"/>
      <c r="B25" s="311" t="s">
        <v>478</v>
      </c>
      <c r="C25" s="346">
        <f>SUM(C13+C22)</f>
        <v>67855000</v>
      </c>
      <c r="D25" s="346">
        <f>SUM(D13+D22)</f>
        <v>62805000</v>
      </c>
      <c r="E25" s="346">
        <f>SUM(E13+E22)</f>
        <v>47913249.399999999</v>
      </c>
      <c r="F25" s="346">
        <f>SUM(F13+F22)</f>
        <v>57734257.560000002</v>
      </c>
    </row>
    <row r="26" spans="1:6">
      <c r="A26" s="11"/>
    </row>
    <row r="27" spans="1:6">
      <c r="A27" s="11"/>
    </row>
    <row r="28" spans="1:6">
      <c r="A28" s="11"/>
    </row>
    <row r="29" spans="1:6">
      <c r="A29" s="11"/>
    </row>
    <row r="30" spans="1:6">
      <c r="A30" s="11"/>
    </row>
    <row r="31" spans="1:6">
      <c r="A31" s="11"/>
    </row>
    <row r="32" spans="1:6">
      <c r="A32" s="11"/>
    </row>
    <row r="33" spans="1:1">
      <c r="A33" s="11"/>
    </row>
    <row r="34" spans="1:1">
      <c r="A34" s="11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5" orientation="landscape" r:id="rId1"/>
  <headerFooter>
    <oddFooter>&amp;R&amp;16Page 28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="50" zoomScaleSheetLayoutView="50" workbookViewId="0">
      <selection activeCell="C17" sqref="C17"/>
    </sheetView>
  </sheetViews>
  <sheetFormatPr defaultRowHeight="15"/>
  <cols>
    <col min="1" max="1" width="20.28515625" customWidth="1"/>
    <col min="2" max="2" width="77.7109375" customWidth="1"/>
    <col min="3" max="3" width="33.140625" customWidth="1"/>
    <col min="4" max="4" width="27.140625" customWidth="1"/>
    <col min="5" max="5" width="28.42578125" customWidth="1"/>
    <col min="6" max="6" width="27.7109375" bestFit="1" customWidth="1"/>
  </cols>
  <sheetData>
    <row r="1" spans="1:6" ht="19.5">
      <c r="A1" s="246"/>
      <c r="B1" s="246"/>
      <c r="C1" s="246"/>
      <c r="D1" s="246"/>
      <c r="E1" s="246"/>
      <c r="F1" s="246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1"/>
      <c r="F6" s="171"/>
    </row>
    <row r="7" spans="1:6" ht="20.25">
      <c r="A7" s="393" t="s">
        <v>133</v>
      </c>
      <c r="B7" s="393"/>
      <c r="C7" s="393"/>
      <c r="D7" s="393"/>
      <c r="E7" s="393"/>
      <c r="F7" s="393"/>
    </row>
    <row r="8" spans="1:6" ht="20.25">
      <c r="A8" s="393" t="s">
        <v>599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s="67" customFormat="1" ht="42.75" customHeight="1">
      <c r="A11" s="244"/>
      <c r="B11" s="244"/>
      <c r="C11" s="242">
        <v>2017</v>
      </c>
      <c r="D11" s="242">
        <v>2015</v>
      </c>
      <c r="E11" s="242" t="s">
        <v>821</v>
      </c>
      <c r="F11" s="242">
        <v>2015</v>
      </c>
    </row>
    <row r="12" spans="1:6" ht="20.25">
      <c r="A12" s="347" t="s">
        <v>409</v>
      </c>
      <c r="B12" s="178" t="s">
        <v>590</v>
      </c>
      <c r="C12" s="202">
        <f>SUM(C14:C15)</f>
        <v>101500000</v>
      </c>
      <c r="D12" s="202">
        <f>SUM(D14:D15)</f>
        <v>101500000</v>
      </c>
      <c r="E12" s="202">
        <f>SUM(E14:E15)</f>
        <v>57651005.899999999</v>
      </c>
      <c r="F12" s="202">
        <f>SUM(F14:F15)</f>
        <v>59722981.119999997</v>
      </c>
    </row>
    <row r="13" spans="1:6" ht="19.5">
      <c r="A13" s="190"/>
      <c r="B13" s="165"/>
      <c r="C13" s="201"/>
      <c r="D13" s="201"/>
      <c r="E13" s="201"/>
      <c r="F13" s="201"/>
    </row>
    <row r="14" spans="1:6" s="137" customFormat="1" ht="19.5">
      <c r="A14" s="294">
        <v>12020489</v>
      </c>
      <c r="B14" s="186" t="s">
        <v>135</v>
      </c>
      <c r="C14" s="207">
        <v>100000000</v>
      </c>
      <c r="D14" s="207">
        <v>100000000</v>
      </c>
      <c r="E14" s="207">
        <v>53315510.899999999</v>
      </c>
      <c r="F14" s="207">
        <v>57347211.119999997</v>
      </c>
    </row>
    <row r="15" spans="1:6" s="137" customFormat="1" ht="19.5">
      <c r="A15" s="294">
        <v>12020490</v>
      </c>
      <c r="B15" s="186" t="s">
        <v>136</v>
      </c>
      <c r="C15" s="207">
        <v>1500000</v>
      </c>
      <c r="D15" s="207">
        <v>1500000</v>
      </c>
      <c r="E15" s="207">
        <v>4335495</v>
      </c>
      <c r="F15" s="207">
        <v>2375770</v>
      </c>
    </row>
    <row r="16" spans="1:6" s="137" customFormat="1" ht="19.5">
      <c r="A16" s="348"/>
      <c r="B16" s="348"/>
      <c r="C16" s="350"/>
      <c r="D16" s="350"/>
      <c r="E16" s="350"/>
      <c r="F16" s="350"/>
    </row>
    <row r="17" spans="1:6" s="137" customFormat="1" ht="19.5">
      <c r="A17" s="294"/>
      <c r="B17" s="186"/>
      <c r="C17" s="207"/>
      <c r="D17" s="207"/>
      <c r="E17" s="207"/>
      <c r="F17" s="207"/>
    </row>
    <row r="18" spans="1:6" s="137" customFormat="1" ht="20.25">
      <c r="A18" s="306">
        <v>12020500</v>
      </c>
      <c r="B18" s="184" t="s">
        <v>598</v>
      </c>
      <c r="C18" s="206">
        <f>SUM(C21:C24)</f>
        <v>57450000</v>
      </c>
      <c r="D18" s="206">
        <f>SUM(D21:D24)</f>
        <v>57450000</v>
      </c>
      <c r="E18" s="206">
        <f>SUM(E21:E24)</f>
        <v>23062732.439999998</v>
      </c>
      <c r="F18" s="206">
        <f>SUM(F21:F24)</f>
        <v>32767861.399999999</v>
      </c>
    </row>
    <row r="19" spans="1:6" s="137" customFormat="1" ht="20.25">
      <c r="A19" s="306"/>
      <c r="B19" s="184"/>
      <c r="C19" s="206"/>
      <c r="D19" s="206"/>
      <c r="E19" s="206"/>
      <c r="F19" s="206"/>
    </row>
    <row r="20" spans="1:6" s="137" customFormat="1" ht="19.5">
      <c r="A20" s="294">
        <v>12020501</v>
      </c>
      <c r="B20" s="309" t="s">
        <v>693</v>
      </c>
      <c r="C20" s="207">
        <f>SUM(C21:C24)</f>
        <v>57450000</v>
      </c>
      <c r="D20" s="207">
        <f>SUM(D21:D24)</f>
        <v>57450000</v>
      </c>
      <c r="E20" s="207">
        <f>SUM(E21:E24)</f>
        <v>23062732.439999998</v>
      </c>
      <c r="F20" s="207">
        <f>SUM(F21:F24)</f>
        <v>32767861.399999999</v>
      </c>
    </row>
    <row r="21" spans="1:6" s="137" customFormat="1" ht="19.5">
      <c r="A21" s="349" t="s">
        <v>385</v>
      </c>
      <c r="B21" s="186" t="s">
        <v>138</v>
      </c>
      <c r="C21" s="207">
        <v>2400000</v>
      </c>
      <c r="D21" s="207">
        <v>2400000</v>
      </c>
      <c r="E21" s="207">
        <v>366000</v>
      </c>
      <c r="F21" s="207">
        <v>842000</v>
      </c>
    </row>
    <row r="22" spans="1:6" s="137" customFormat="1" ht="19.5">
      <c r="A22" s="307" t="s">
        <v>386</v>
      </c>
      <c r="B22" s="186" t="s">
        <v>134</v>
      </c>
      <c r="C22" s="207">
        <v>0</v>
      </c>
      <c r="D22" s="207">
        <v>0</v>
      </c>
      <c r="E22" s="207">
        <v>0</v>
      </c>
      <c r="F22" s="207">
        <v>0</v>
      </c>
    </row>
    <row r="23" spans="1:6" s="137" customFormat="1" ht="39">
      <c r="A23" s="307" t="s">
        <v>387</v>
      </c>
      <c r="B23" s="181" t="s">
        <v>662</v>
      </c>
      <c r="C23" s="207">
        <v>40050000</v>
      </c>
      <c r="D23" s="207">
        <v>40050000</v>
      </c>
      <c r="E23" s="207">
        <v>13153232.439999999</v>
      </c>
      <c r="F23" s="207">
        <v>31897061.399999999</v>
      </c>
    </row>
    <row r="24" spans="1:6" s="137" customFormat="1" ht="19.5">
      <c r="A24" s="307" t="s">
        <v>388</v>
      </c>
      <c r="B24" s="186" t="s">
        <v>137</v>
      </c>
      <c r="C24" s="207">
        <v>15000000</v>
      </c>
      <c r="D24" s="207">
        <v>15000000</v>
      </c>
      <c r="E24" s="207">
        <v>9543500</v>
      </c>
      <c r="F24" s="207">
        <v>28800</v>
      </c>
    </row>
    <row r="25" spans="1:6" ht="19.5">
      <c r="A25" s="195"/>
      <c r="B25" s="165"/>
      <c r="C25" s="201"/>
      <c r="D25" s="201"/>
      <c r="E25" s="201"/>
      <c r="F25" s="201"/>
    </row>
    <row r="26" spans="1:6" ht="20.25">
      <c r="A26" s="189">
        <v>12020600</v>
      </c>
      <c r="B26" s="178" t="s">
        <v>583</v>
      </c>
      <c r="C26" s="202">
        <f>C28</f>
        <v>100000</v>
      </c>
      <c r="D26" s="202">
        <f>D28</f>
        <v>100000</v>
      </c>
      <c r="E26" s="202">
        <f>E28</f>
        <v>167100</v>
      </c>
      <c r="F26" s="202">
        <f>F28</f>
        <v>48800</v>
      </c>
    </row>
    <row r="27" spans="1:6" ht="19.5">
      <c r="A27" s="190"/>
      <c r="B27" s="165"/>
      <c r="C27" s="201"/>
      <c r="D27" s="201"/>
      <c r="E27" s="201"/>
      <c r="F27" s="201"/>
    </row>
    <row r="28" spans="1:6" ht="19.5">
      <c r="A28" s="190">
        <v>12020627</v>
      </c>
      <c r="B28" s="165" t="s">
        <v>139</v>
      </c>
      <c r="C28" s="201">
        <v>100000</v>
      </c>
      <c r="D28" s="201">
        <v>100000</v>
      </c>
      <c r="E28" s="201">
        <v>167100</v>
      </c>
      <c r="F28" s="201">
        <v>48800</v>
      </c>
    </row>
    <row r="29" spans="1:6" ht="19.5">
      <c r="A29" s="190"/>
      <c r="B29" s="165"/>
      <c r="C29" s="201"/>
      <c r="D29" s="201"/>
      <c r="E29" s="201"/>
      <c r="F29" s="201"/>
    </row>
    <row r="30" spans="1:6" ht="19.5">
      <c r="A30" s="190"/>
      <c r="B30" s="165"/>
      <c r="C30" s="201"/>
      <c r="D30" s="201"/>
      <c r="E30" s="201"/>
      <c r="F30" s="201"/>
    </row>
    <row r="31" spans="1:6" ht="20.25">
      <c r="A31" s="190"/>
      <c r="B31" s="178" t="s">
        <v>320</v>
      </c>
      <c r="C31" s="202">
        <f>C12+C18+C26</f>
        <v>159050000</v>
      </c>
      <c r="D31" s="202">
        <f>D12+D18+D26</f>
        <v>159050000</v>
      </c>
      <c r="E31" s="202">
        <f>E12+E18+E26</f>
        <v>80880838.340000004</v>
      </c>
      <c r="F31" s="202">
        <f>F12+F18+F26</f>
        <v>92539642.519999996</v>
      </c>
    </row>
    <row r="32" spans="1:6">
      <c r="C32" s="36"/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7" orientation="landscape" r:id="rId1"/>
  <headerFooter>
    <oddFooter>&amp;R&amp;16Page 28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60" workbookViewId="0">
      <selection activeCell="C13" sqref="C13:F37"/>
    </sheetView>
  </sheetViews>
  <sheetFormatPr defaultRowHeight="15"/>
  <cols>
    <col min="1" max="1" width="23.5703125" customWidth="1"/>
    <col min="2" max="2" width="60.42578125" customWidth="1"/>
    <col min="3" max="3" width="31.5703125" customWidth="1"/>
    <col min="4" max="4" width="26.7109375" customWidth="1"/>
    <col min="5" max="5" width="26" customWidth="1"/>
    <col min="6" max="6" width="29.57031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1"/>
      <c r="F6" s="171"/>
    </row>
    <row r="7" spans="1:6" ht="20.25">
      <c r="A7" s="393" t="s">
        <v>140</v>
      </c>
      <c r="B7" s="393"/>
      <c r="C7" s="393"/>
      <c r="D7" s="393"/>
      <c r="E7" s="393"/>
      <c r="F7" s="393"/>
    </row>
    <row r="8" spans="1:6" ht="20.25">
      <c r="A8" s="400" t="s">
        <v>600</v>
      </c>
      <c r="B8" s="400"/>
      <c r="C8" s="400"/>
      <c r="D8" s="400"/>
      <c r="E8" s="400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1"/>
      <c r="B11" s="241"/>
      <c r="C11" s="242">
        <v>2017</v>
      </c>
      <c r="D11" s="242">
        <v>2016</v>
      </c>
      <c r="E11" s="243" t="s">
        <v>821</v>
      </c>
      <c r="F11" s="2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12020100</v>
      </c>
      <c r="B13" s="178" t="s">
        <v>589</v>
      </c>
      <c r="C13" s="197">
        <f>C15</f>
        <v>60000000</v>
      </c>
      <c r="D13" s="197">
        <f>D15</f>
        <v>60000000</v>
      </c>
      <c r="E13" s="197">
        <f>E15</f>
        <v>32348900</v>
      </c>
      <c r="F13" s="197">
        <f>F15</f>
        <v>31758811</v>
      </c>
    </row>
    <row r="14" spans="1:6" ht="19.5">
      <c r="A14" s="190"/>
      <c r="B14" s="165"/>
      <c r="C14" s="166"/>
      <c r="D14" s="166"/>
      <c r="E14" s="166"/>
      <c r="F14" s="166"/>
    </row>
    <row r="15" spans="1:6" ht="19.5">
      <c r="A15" s="190">
        <v>12020144</v>
      </c>
      <c r="B15" s="165" t="s">
        <v>141</v>
      </c>
      <c r="C15" s="166">
        <v>60000000</v>
      </c>
      <c r="D15" s="166">
        <v>60000000</v>
      </c>
      <c r="E15" s="166">
        <v>32348900</v>
      </c>
      <c r="F15" s="166">
        <v>31758811</v>
      </c>
    </row>
    <row r="16" spans="1:6" ht="19.5">
      <c r="A16" s="190"/>
      <c r="B16" s="165"/>
      <c r="C16" s="166"/>
      <c r="D16" s="166"/>
      <c r="E16" s="166"/>
      <c r="F16" s="166"/>
    </row>
    <row r="17" spans="1:6" ht="20.25">
      <c r="A17" s="189">
        <v>12020400</v>
      </c>
      <c r="B17" s="178" t="s">
        <v>590</v>
      </c>
      <c r="C17" s="168">
        <f>SUM(C19+C20+C27)</f>
        <v>146008000</v>
      </c>
      <c r="D17" s="168">
        <f>SUM(D19+D20)</f>
        <v>92123000</v>
      </c>
      <c r="E17" s="168">
        <f>SUM(E19+E20)</f>
        <v>65292350</v>
      </c>
      <c r="F17" s="168">
        <f>SUM(F19+F20)</f>
        <v>130653141.97</v>
      </c>
    </row>
    <row r="18" spans="1:6" ht="19.5">
      <c r="A18" s="190"/>
      <c r="B18" s="165"/>
      <c r="C18" s="166"/>
      <c r="D18" s="166"/>
      <c r="E18" s="166"/>
      <c r="F18" s="166"/>
    </row>
    <row r="19" spans="1:6" s="137" customFormat="1" ht="19.5">
      <c r="A19" s="294">
        <v>12020448</v>
      </c>
      <c r="B19" s="186" t="s">
        <v>142</v>
      </c>
      <c r="C19" s="200">
        <v>2000000</v>
      </c>
      <c r="D19" s="200">
        <v>0</v>
      </c>
      <c r="E19" s="200">
        <v>1605250</v>
      </c>
      <c r="F19" s="200">
        <v>1581500</v>
      </c>
    </row>
    <row r="20" spans="1:6" ht="19.5">
      <c r="A20" s="190">
        <v>12020451</v>
      </c>
      <c r="B20" s="190" t="s">
        <v>698</v>
      </c>
      <c r="C20" s="166">
        <f>SUM(C21:C25)</f>
        <v>89008000</v>
      </c>
      <c r="D20" s="166">
        <f>SUM(D21:D25)</f>
        <v>92123000</v>
      </c>
      <c r="E20" s="166">
        <f>SUM(E21:E25)</f>
        <v>63687100</v>
      </c>
      <c r="F20" s="166">
        <f>SUM(F21:F25)</f>
        <v>129071641.97</v>
      </c>
    </row>
    <row r="21" spans="1:6" ht="19.5">
      <c r="A21" s="195" t="s">
        <v>385</v>
      </c>
      <c r="B21" s="165" t="s">
        <v>663</v>
      </c>
      <c r="C21" s="166">
        <v>26000000</v>
      </c>
      <c r="D21" s="166">
        <v>26000000</v>
      </c>
      <c r="E21" s="166">
        <v>7000000</v>
      </c>
      <c r="F21" s="166">
        <v>10537000</v>
      </c>
    </row>
    <row r="22" spans="1:6" ht="19.5">
      <c r="A22" s="195" t="s">
        <v>386</v>
      </c>
      <c r="B22" s="165" t="s">
        <v>392</v>
      </c>
      <c r="C22" s="166"/>
      <c r="D22" s="166">
        <v>1710000</v>
      </c>
      <c r="E22" s="166"/>
      <c r="F22" s="166"/>
    </row>
    <row r="23" spans="1:6" ht="19.5">
      <c r="A23" s="195" t="s">
        <v>387</v>
      </c>
      <c r="B23" s="165" t="s">
        <v>145</v>
      </c>
      <c r="C23" s="166">
        <v>3008000</v>
      </c>
      <c r="D23" s="166">
        <v>3008000</v>
      </c>
      <c r="E23" s="166">
        <v>2574850</v>
      </c>
      <c r="F23" s="166">
        <v>3607865</v>
      </c>
    </row>
    <row r="24" spans="1:6" ht="19.5">
      <c r="A24" s="195" t="s">
        <v>388</v>
      </c>
      <c r="B24" s="165" t="s">
        <v>146</v>
      </c>
      <c r="C24" s="166">
        <v>60000000</v>
      </c>
      <c r="D24" s="166">
        <v>59885000</v>
      </c>
      <c r="E24" s="166">
        <v>54112250</v>
      </c>
      <c r="F24" s="166">
        <v>114926776.97</v>
      </c>
    </row>
    <row r="25" spans="1:6" ht="19.5">
      <c r="A25" s="195" t="s">
        <v>389</v>
      </c>
      <c r="B25" s="165" t="s">
        <v>143</v>
      </c>
      <c r="C25" s="166"/>
      <c r="D25" s="166">
        <v>1520000</v>
      </c>
      <c r="E25" s="166"/>
      <c r="F25" s="166">
        <v>0</v>
      </c>
    </row>
    <row r="26" spans="1:6" ht="19.5">
      <c r="A26" s="190"/>
      <c r="B26" s="165"/>
      <c r="C26" s="166"/>
      <c r="D26" s="166"/>
      <c r="E26" s="166"/>
      <c r="F26" s="166"/>
    </row>
    <row r="27" spans="1:6" ht="20.25">
      <c r="A27" s="189">
        <v>12020500</v>
      </c>
      <c r="B27" s="178" t="s">
        <v>598</v>
      </c>
      <c r="C27" s="197">
        <f>C29</f>
        <v>55000000</v>
      </c>
      <c r="D27" s="197">
        <f>D29</f>
        <v>24986000</v>
      </c>
      <c r="E27" s="197">
        <f>E29</f>
        <v>66802000</v>
      </c>
      <c r="F27" s="197">
        <f>F29</f>
        <v>81430050</v>
      </c>
    </row>
    <row r="28" spans="1:6" ht="19.5">
      <c r="A28" s="190"/>
      <c r="B28" s="165"/>
      <c r="C28" s="166"/>
      <c r="D28" s="166"/>
      <c r="E28" s="166"/>
      <c r="F28" s="166"/>
    </row>
    <row r="29" spans="1:6" s="137" customFormat="1" ht="19.5">
      <c r="A29" s="294">
        <v>12020501</v>
      </c>
      <c r="B29" s="186" t="s">
        <v>144</v>
      </c>
      <c r="C29" s="200">
        <v>55000000</v>
      </c>
      <c r="D29" s="200">
        <v>24986000</v>
      </c>
      <c r="E29" s="200">
        <v>66802000</v>
      </c>
      <c r="F29" s="200">
        <v>81430050</v>
      </c>
    </row>
    <row r="30" spans="1:6" ht="19.5">
      <c r="A30" s="190"/>
      <c r="B30" s="165"/>
      <c r="C30" s="166"/>
      <c r="D30" s="166"/>
      <c r="E30" s="166"/>
      <c r="F30" s="166"/>
    </row>
    <row r="31" spans="1:6" ht="19.5">
      <c r="A31" s="190"/>
      <c r="B31" s="165"/>
      <c r="C31" s="166"/>
      <c r="D31" s="166"/>
      <c r="E31" s="166"/>
      <c r="F31" s="166"/>
    </row>
    <row r="32" spans="1:6" ht="20.25">
      <c r="A32" s="189">
        <v>12020900</v>
      </c>
      <c r="B32" s="167" t="s">
        <v>114</v>
      </c>
      <c r="C32" s="168">
        <f>C34</f>
        <v>100000000</v>
      </c>
      <c r="D32" s="168">
        <f>D34</f>
        <v>100000000</v>
      </c>
      <c r="E32" s="168">
        <f>E34</f>
        <v>11901965</v>
      </c>
      <c r="F32" s="168">
        <f>F34</f>
        <v>37342625</v>
      </c>
    </row>
    <row r="33" spans="1:6" ht="20.25">
      <c r="A33" s="190"/>
      <c r="B33" s="167"/>
      <c r="C33" s="166"/>
      <c r="D33" s="166"/>
      <c r="E33" s="166"/>
      <c r="F33" s="166"/>
    </row>
    <row r="34" spans="1:6" ht="19.5">
      <c r="A34" s="190">
        <v>12020903</v>
      </c>
      <c r="B34" s="165" t="s">
        <v>664</v>
      </c>
      <c r="C34" s="166">
        <f>C35</f>
        <v>100000000</v>
      </c>
      <c r="D34" s="166">
        <f>D35</f>
        <v>100000000</v>
      </c>
      <c r="E34" s="166">
        <f>E35</f>
        <v>11901965</v>
      </c>
      <c r="F34" s="166">
        <f>F35</f>
        <v>37342625</v>
      </c>
    </row>
    <row r="35" spans="1:6" ht="19.5">
      <c r="A35" s="195" t="s">
        <v>385</v>
      </c>
      <c r="B35" s="165" t="s">
        <v>665</v>
      </c>
      <c r="C35" s="166">
        <v>100000000</v>
      </c>
      <c r="D35" s="166">
        <v>100000000</v>
      </c>
      <c r="E35" s="166">
        <v>11901965</v>
      </c>
      <c r="F35" s="166">
        <v>37342625</v>
      </c>
    </row>
    <row r="36" spans="1:6" ht="19.5">
      <c r="A36" s="195"/>
      <c r="B36" s="165"/>
      <c r="C36" s="166"/>
      <c r="D36" s="166"/>
      <c r="E36" s="166"/>
      <c r="F36" s="166"/>
    </row>
    <row r="37" spans="1:6" ht="20.25">
      <c r="A37" s="190"/>
      <c r="B37" s="167" t="s">
        <v>320</v>
      </c>
      <c r="C37" s="168">
        <f>SUM(C13+C17+C32)</f>
        <v>306008000</v>
      </c>
      <c r="D37" s="168">
        <f>SUM(D13+D17+D27+D32)</f>
        <v>277109000</v>
      </c>
      <c r="E37" s="168">
        <f>SUM(E13+E17+E27+E32)</f>
        <v>176345215</v>
      </c>
      <c r="F37" s="168">
        <f>SUM(F13+F17+F27+F32)</f>
        <v>281184627.97000003</v>
      </c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1" orientation="landscape" r:id="rId1"/>
  <headerFooter>
    <oddFooter>&amp;R&amp;16Page 29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workbookViewId="0">
      <selection activeCell="C23" sqref="C23"/>
    </sheetView>
  </sheetViews>
  <sheetFormatPr defaultRowHeight="15"/>
  <cols>
    <col min="1" max="1" width="23.5703125" customWidth="1"/>
    <col min="2" max="2" width="96" customWidth="1"/>
    <col min="3" max="3" width="22" customWidth="1"/>
    <col min="4" max="4" width="25" customWidth="1"/>
    <col min="5" max="5" width="24" customWidth="1"/>
    <col min="6" max="6" width="22.71093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579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580</v>
      </c>
      <c r="C6" s="172"/>
      <c r="D6" s="171"/>
      <c r="E6" s="171"/>
      <c r="F6" s="171"/>
    </row>
    <row r="7" spans="1:6" ht="20.25">
      <c r="A7" s="393" t="s">
        <v>581</v>
      </c>
      <c r="B7" s="393"/>
      <c r="C7" s="393"/>
      <c r="D7" s="393"/>
      <c r="E7" s="393"/>
      <c r="F7" s="393"/>
    </row>
    <row r="8" spans="1:6" ht="20.25">
      <c r="A8" s="393" t="s">
        <v>188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s="67" customFormat="1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1"/>
      <c r="B11" s="241"/>
      <c r="C11" s="242">
        <v>2017</v>
      </c>
      <c r="D11" s="242">
        <v>2016</v>
      </c>
      <c r="E11" s="243" t="s">
        <v>822</v>
      </c>
      <c r="F11" s="242">
        <v>2015</v>
      </c>
    </row>
    <row r="12" spans="1:6" ht="19.5">
      <c r="A12" s="165"/>
      <c r="B12" s="165"/>
      <c r="C12" s="165"/>
      <c r="D12" s="165"/>
      <c r="E12" s="340"/>
      <c r="F12" s="155"/>
    </row>
    <row r="13" spans="1:6" ht="20.25">
      <c r="A13" s="189">
        <v>12020100</v>
      </c>
      <c r="B13" s="178" t="s">
        <v>597</v>
      </c>
      <c r="C13" s="202">
        <f>C15</f>
        <v>2000000</v>
      </c>
      <c r="D13" s="202">
        <f>D15</f>
        <v>2400000</v>
      </c>
      <c r="E13" s="202">
        <f>E15</f>
        <v>1860000</v>
      </c>
      <c r="F13" s="202">
        <f>F15</f>
        <v>400000</v>
      </c>
    </row>
    <row r="14" spans="1:6" ht="20.25">
      <c r="A14" s="189"/>
      <c r="B14" s="178"/>
      <c r="C14" s="202"/>
      <c r="D14" s="202"/>
      <c r="E14" s="351"/>
      <c r="F14" s="202"/>
    </row>
    <row r="15" spans="1:6" s="137" customFormat="1" ht="19.5">
      <c r="A15" s="294">
        <v>12020109</v>
      </c>
      <c r="B15" s="186" t="s">
        <v>699</v>
      </c>
      <c r="C15" s="207">
        <f>C16</f>
        <v>2000000</v>
      </c>
      <c r="D15" s="207">
        <f>D16</f>
        <v>2400000</v>
      </c>
      <c r="E15" s="207">
        <v>1860000</v>
      </c>
      <c r="F15" s="207">
        <v>400000</v>
      </c>
    </row>
    <row r="16" spans="1:6" ht="39">
      <c r="A16" s="339"/>
      <c r="B16" s="180" t="s">
        <v>58</v>
      </c>
      <c r="C16" s="201">
        <v>2000000</v>
      </c>
      <c r="D16" s="201">
        <v>2400000</v>
      </c>
      <c r="E16" s="201">
        <v>280000</v>
      </c>
      <c r="F16" s="201">
        <v>400000</v>
      </c>
    </row>
    <row r="17" spans="1:6" ht="19.5">
      <c r="A17" s="190"/>
      <c r="B17" s="165"/>
      <c r="C17" s="201"/>
      <c r="D17" s="201"/>
      <c r="E17" s="201"/>
      <c r="F17" s="201"/>
    </row>
    <row r="18" spans="1:6" ht="20.25">
      <c r="A18" s="189">
        <v>12020400</v>
      </c>
      <c r="B18" s="178" t="s">
        <v>590</v>
      </c>
      <c r="C18" s="202">
        <f>SUM(C21:C26)</f>
        <v>3700000</v>
      </c>
      <c r="D18" s="202">
        <f>SUM(D21:D26)</f>
        <v>5060000</v>
      </c>
      <c r="E18" s="202">
        <f>SUM(E21:E26)</f>
        <v>1817600</v>
      </c>
      <c r="F18" s="202">
        <f>SUM(F21:F26)</f>
        <v>1820000</v>
      </c>
    </row>
    <row r="19" spans="1:6" ht="20.25">
      <c r="A19" s="189"/>
      <c r="B19" s="178"/>
      <c r="C19" s="202"/>
      <c r="D19" s="202"/>
      <c r="E19" s="202"/>
      <c r="F19" s="202"/>
    </row>
    <row r="20" spans="1:6" s="137" customFormat="1" ht="19.5">
      <c r="A20" s="294">
        <v>12020456</v>
      </c>
      <c r="B20" s="186" t="s">
        <v>694</v>
      </c>
      <c r="C20" s="207">
        <f>SUM(C21:C26)</f>
        <v>3700000</v>
      </c>
      <c r="D20" s="207">
        <f>SUM(D21:D26)</f>
        <v>5060000</v>
      </c>
      <c r="E20" s="207">
        <f>SUM(E21:E26)</f>
        <v>1817600</v>
      </c>
      <c r="F20" s="207">
        <f>SUM(F21:F26)</f>
        <v>1820000</v>
      </c>
    </row>
    <row r="21" spans="1:6" ht="19.5">
      <c r="A21" s="195" t="s">
        <v>385</v>
      </c>
      <c r="B21" s="165" t="s">
        <v>147</v>
      </c>
      <c r="C21" s="201">
        <v>3000000</v>
      </c>
      <c r="D21" s="201">
        <v>1000000</v>
      </c>
      <c r="E21" s="201">
        <v>111000</v>
      </c>
      <c r="F21" s="201">
        <v>570000</v>
      </c>
    </row>
    <row r="22" spans="1:6" ht="19.5">
      <c r="A22" s="195" t="s">
        <v>386</v>
      </c>
      <c r="B22" s="165" t="s">
        <v>148</v>
      </c>
      <c r="C22" s="201">
        <v>100000</v>
      </c>
      <c r="D22" s="201">
        <v>100000</v>
      </c>
      <c r="E22" s="201">
        <v>0</v>
      </c>
      <c r="F22" s="201">
        <v>500000</v>
      </c>
    </row>
    <row r="23" spans="1:6" ht="19.5">
      <c r="A23" s="195" t="s">
        <v>387</v>
      </c>
      <c r="B23" s="165" t="s">
        <v>149</v>
      </c>
      <c r="C23" s="201">
        <v>0</v>
      </c>
      <c r="D23" s="201">
        <v>200000</v>
      </c>
      <c r="E23" s="201">
        <v>606600</v>
      </c>
      <c r="F23" s="201">
        <v>0</v>
      </c>
    </row>
    <row r="24" spans="1:6" ht="19.5">
      <c r="A24" s="195" t="s">
        <v>388</v>
      </c>
      <c r="B24" s="165" t="s">
        <v>150</v>
      </c>
      <c r="C24" s="201">
        <v>0</v>
      </c>
      <c r="D24" s="201">
        <v>200000</v>
      </c>
      <c r="E24" s="201">
        <v>0</v>
      </c>
      <c r="F24" s="201">
        <v>150000</v>
      </c>
    </row>
    <row r="25" spans="1:6" ht="39">
      <c r="A25" s="195" t="s">
        <v>389</v>
      </c>
      <c r="B25" s="180" t="s">
        <v>59</v>
      </c>
      <c r="C25" s="201">
        <v>500000</v>
      </c>
      <c r="D25" s="201">
        <v>3200000</v>
      </c>
      <c r="E25" s="201">
        <v>200000</v>
      </c>
      <c r="F25" s="201">
        <v>600000</v>
      </c>
    </row>
    <row r="26" spans="1:6" ht="19.5">
      <c r="A26" s="195" t="s">
        <v>390</v>
      </c>
      <c r="B26" s="165" t="s">
        <v>60</v>
      </c>
      <c r="C26" s="201">
        <v>100000</v>
      </c>
      <c r="D26" s="201">
        <v>360000</v>
      </c>
      <c r="E26" s="201">
        <v>900000</v>
      </c>
      <c r="F26" s="201">
        <v>0</v>
      </c>
    </row>
    <row r="27" spans="1:6" ht="19.5">
      <c r="A27" s="190"/>
      <c r="B27" s="165"/>
      <c r="C27" s="201"/>
      <c r="D27" s="201"/>
      <c r="E27" s="201"/>
      <c r="F27" s="201"/>
    </row>
    <row r="28" spans="1:6" ht="20.25">
      <c r="A28" s="190"/>
      <c r="B28" s="178" t="s">
        <v>320</v>
      </c>
      <c r="C28" s="202">
        <f>C13+C18</f>
        <v>5700000</v>
      </c>
      <c r="D28" s="202">
        <f>D13+D18</f>
        <v>7460000</v>
      </c>
      <c r="E28" s="202">
        <f>E13+E18</f>
        <v>3677600</v>
      </c>
      <c r="F28" s="202">
        <f>F13+F18</f>
        <v>2220000</v>
      </c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F36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7" orientation="landscape" r:id="rId1"/>
  <headerFooter>
    <oddFooter>&amp;R&amp;16Page 30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B19" sqref="B19"/>
    </sheetView>
  </sheetViews>
  <sheetFormatPr defaultRowHeight="15"/>
  <cols>
    <col min="1" max="1" width="24.140625" customWidth="1"/>
    <col min="2" max="2" width="53.140625" customWidth="1"/>
    <col min="3" max="3" width="32.7109375" customWidth="1"/>
    <col min="4" max="4" width="25.85546875" customWidth="1"/>
    <col min="5" max="5" width="24.42578125" customWidth="1"/>
    <col min="6" max="6" width="23.1406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s="54" customFormat="1" ht="20.25">
      <c r="A5" s="393" t="s">
        <v>504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490</v>
      </c>
      <c r="C6" s="172"/>
      <c r="D6" s="171"/>
      <c r="E6" s="171"/>
      <c r="F6" s="171"/>
    </row>
    <row r="7" spans="1:6" ht="20.25">
      <c r="A7" s="393" t="s">
        <v>505</v>
      </c>
      <c r="B7" s="393"/>
      <c r="C7" s="393"/>
      <c r="D7" s="393"/>
      <c r="E7" s="393"/>
      <c r="F7" s="393"/>
    </row>
    <row r="8" spans="1:6" ht="20.25">
      <c r="A8" s="393" t="s">
        <v>218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20.25">
      <c r="C10" s="252"/>
      <c r="D10" s="401"/>
      <c r="E10" s="401"/>
      <c r="F10" s="252"/>
    </row>
    <row r="11" spans="1:6" s="53" customFormat="1" ht="60.75">
      <c r="A11" s="242" t="s">
        <v>3</v>
      </c>
      <c r="B11" s="242" t="s">
        <v>5</v>
      </c>
      <c r="C11" s="243" t="s">
        <v>825</v>
      </c>
      <c r="D11" s="250" t="s">
        <v>342</v>
      </c>
      <c r="E11" s="250" t="s">
        <v>332</v>
      </c>
      <c r="F11" s="250" t="s">
        <v>332</v>
      </c>
    </row>
    <row r="12" spans="1:6" ht="20.25">
      <c r="A12" s="241"/>
      <c r="B12" s="241"/>
      <c r="C12" s="242">
        <v>2017</v>
      </c>
      <c r="D12" s="242">
        <v>2016</v>
      </c>
      <c r="E12" s="242" t="s">
        <v>819</v>
      </c>
      <c r="F12" s="242">
        <v>2015</v>
      </c>
    </row>
    <row r="13" spans="1:6" ht="19.5">
      <c r="A13" s="165"/>
      <c r="B13" s="165"/>
      <c r="C13" s="165"/>
      <c r="D13" s="165"/>
      <c r="E13" s="155"/>
      <c r="F13" s="155"/>
    </row>
    <row r="14" spans="1:6" ht="20.25">
      <c r="A14" s="189">
        <v>12020400</v>
      </c>
      <c r="B14" s="178" t="s">
        <v>590</v>
      </c>
      <c r="C14" s="325">
        <f>SUM(C16:C17)</f>
        <v>115500000</v>
      </c>
      <c r="D14" s="325">
        <f>SUM(D16:D17)</f>
        <v>105000000</v>
      </c>
      <c r="E14" s="261">
        <f>SUM(E16:E17)</f>
        <v>76928537.859999999</v>
      </c>
      <c r="F14" s="261">
        <f>SUM(F16:F17)</f>
        <v>4035629.38</v>
      </c>
    </row>
    <row r="15" spans="1:6" ht="19.5">
      <c r="A15" s="190"/>
      <c r="B15" s="165"/>
      <c r="C15" s="165"/>
      <c r="D15" s="165"/>
      <c r="E15" s="262"/>
      <c r="F15" s="262"/>
    </row>
    <row r="16" spans="1:6" s="137" customFormat="1" ht="19.5">
      <c r="A16" s="294">
        <v>12020491</v>
      </c>
      <c r="B16" s="186" t="s">
        <v>151</v>
      </c>
      <c r="C16" s="200">
        <v>110000000</v>
      </c>
      <c r="D16" s="200">
        <v>100000000</v>
      </c>
      <c r="E16" s="295">
        <v>76858537.859999999</v>
      </c>
      <c r="F16" s="295">
        <v>3820629.38</v>
      </c>
    </row>
    <row r="17" spans="1:6" s="137" customFormat="1" ht="19.5">
      <c r="A17" s="294">
        <v>12020492</v>
      </c>
      <c r="B17" s="186" t="s">
        <v>152</v>
      </c>
      <c r="C17" s="200">
        <v>5500000</v>
      </c>
      <c r="D17" s="200">
        <v>5000000</v>
      </c>
      <c r="E17" s="295">
        <v>70000</v>
      </c>
      <c r="F17" s="295">
        <v>215000</v>
      </c>
    </row>
    <row r="18" spans="1:6" ht="19.5">
      <c r="A18" s="190"/>
      <c r="B18" s="165"/>
      <c r="C18" s="165"/>
      <c r="D18" s="165"/>
      <c r="E18" s="262"/>
      <c r="F18" s="262"/>
    </row>
    <row r="19" spans="1:6" ht="19.5">
      <c r="A19" s="190"/>
      <c r="B19" s="165"/>
      <c r="C19" s="165"/>
      <c r="D19" s="165"/>
      <c r="E19" s="262"/>
      <c r="F19" s="262"/>
    </row>
    <row r="20" spans="1:6" ht="19.5">
      <c r="A20" s="165"/>
      <c r="B20" s="165"/>
      <c r="C20" s="165"/>
      <c r="D20" s="165"/>
      <c r="E20" s="262"/>
      <c r="F20" s="262"/>
    </row>
    <row r="21" spans="1:6" ht="20.25">
      <c r="A21" s="165"/>
      <c r="B21" s="167" t="s">
        <v>320</v>
      </c>
      <c r="C21" s="263">
        <f>C14+C19</f>
        <v>115500000</v>
      </c>
      <c r="D21" s="263">
        <f>D14+D19</f>
        <v>105000000</v>
      </c>
      <c r="E21" s="261">
        <f>E14+E20</f>
        <v>76928537.859999999</v>
      </c>
      <c r="F21" s="261">
        <f>F14+F20</f>
        <v>4035629.38</v>
      </c>
    </row>
    <row r="22" spans="1:6">
      <c r="E22" s="12"/>
      <c r="F22" s="12"/>
    </row>
    <row r="23" spans="1:6">
      <c r="E23" s="12"/>
      <c r="F23" s="12"/>
    </row>
    <row r="24" spans="1:6">
      <c r="E24" s="12"/>
      <c r="F24" s="12"/>
    </row>
  </sheetData>
  <mergeCells count="5">
    <mergeCell ref="A2:F2"/>
    <mergeCell ref="A5:F5"/>
    <mergeCell ref="A7:F7"/>
    <mergeCell ref="A8:E8"/>
    <mergeCell ref="D10:E10"/>
  </mergeCells>
  <pageMargins left="0.7" right="0.7" top="0.75" bottom="0.75" header="0.3" footer="0.3"/>
  <pageSetup scale="66" orientation="landscape" r:id="rId1"/>
  <headerFooter>
    <oddFooter>&amp;R&amp;16Page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2" zoomScaleSheetLayoutView="100" workbookViewId="0">
      <selection activeCell="C9" sqref="C9"/>
    </sheetView>
  </sheetViews>
  <sheetFormatPr defaultRowHeight="15"/>
  <cols>
    <col min="1" max="1" width="14" bestFit="1" customWidth="1"/>
    <col min="2" max="2" width="79.85546875" bestFit="1" customWidth="1"/>
    <col min="3" max="3" width="27.7109375" customWidth="1"/>
    <col min="4" max="4" width="33.5703125" customWidth="1"/>
    <col min="5" max="5" width="24.42578125" hidden="1" customWidth="1"/>
    <col min="6" max="6" width="23.42578125" customWidth="1"/>
    <col min="7" max="7" width="23" customWidth="1"/>
  </cols>
  <sheetData>
    <row r="1" spans="1:7" ht="18.75">
      <c r="A1" s="382" t="s">
        <v>461</v>
      </c>
      <c r="B1" s="382"/>
      <c r="C1" s="382"/>
      <c r="D1" s="382"/>
      <c r="E1" s="382"/>
      <c r="F1" s="382"/>
      <c r="G1" s="382"/>
    </row>
    <row r="2" spans="1:7">
      <c r="A2" s="9"/>
      <c r="B2" s="9"/>
      <c r="C2" s="9"/>
      <c r="D2" s="9"/>
      <c r="E2" s="9"/>
      <c r="F2" s="9"/>
      <c r="G2" s="9"/>
    </row>
    <row r="3" spans="1:7" ht="18.75">
      <c r="A3" s="383" t="s">
        <v>767</v>
      </c>
      <c r="B3" s="383"/>
      <c r="C3" s="383"/>
      <c r="D3" s="383"/>
      <c r="E3" s="383"/>
      <c r="F3" s="383"/>
      <c r="G3" s="383"/>
    </row>
    <row r="4" spans="1:7" ht="18.75">
      <c r="A4" s="145" t="s">
        <v>767</v>
      </c>
      <c r="B4" s="2"/>
      <c r="C4" s="2"/>
      <c r="D4" s="2"/>
      <c r="E4" s="2"/>
      <c r="F4" s="2"/>
      <c r="G4" s="2"/>
    </row>
    <row r="5" spans="1:7" s="67" customFormat="1" ht="21.75" customHeight="1">
      <c r="A5" s="63" t="s">
        <v>263</v>
      </c>
      <c r="B5" s="63" t="s">
        <v>264</v>
      </c>
      <c r="C5" s="63" t="s">
        <v>823</v>
      </c>
      <c r="D5" s="63" t="s">
        <v>718</v>
      </c>
      <c r="F5" s="63" t="s">
        <v>384</v>
      </c>
      <c r="G5" s="63" t="s">
        <v>717</v>
      </c>
    </row>
    <row r="6" spans="1:7">
      <c r="A6" s="2"/>
      <c r="B6" s="2"/>
      <c r="C6" s="2"/>
      <c r="D6" s="2"/>
      <c r="F6" s="146" t="s">
        <v>806</v>
      </c>
      <c r="G6" s="2"/>
    </row>
    <row r="7" spans="1:7">
      <c r="A7" s="2"/>
      <c r="B7" s="2"/>
      <c r="C7" s="2"/>
      <c r="D7" s="2"/>
      <c r="F7" s="5"/>
      <c r="G7" s="2"/>
    </row>
    <row r="8" spans="1:7" s="78" customFormat="1" ht="18.75">
      <c r="A8" s="74">
        <v>11000000</v>
      </c>
      <c r="B8" s="75" t="s">
        <v>265</v>
      </c>
      <c r="C8" s="76">
        <f>SUM(C9:C11)</f>
        <v>57303650302.389999</v>
      </c>
      <c r="D8" s="76">
        <f>SUM(D9:D11)</f>
        <v>50000000000</v>
      </c>
      <c r="F8" s="76">
        <f>SUM(F9:F11)</f>
        <v>30942473540.669998</v>
      </c>
      <c r="G8" s="76">
        <f>SUM(G9:G11)</f>
        <v>50390843607.309998</v>
      </c>
    </row>
    <row r="9" spans="1:7" s="78" customFormat="1" ht="18.75">
      <c r="A9" s="79">
        <v>11010100</v>
      </c>
      <c r="B9" s="77" t="s">
        <v>369</v>
      </c>
      <c r="C9" s="80">
        <f>'FEDERATION ACCOUNT'!$C$8</f>
        <v>47803650302.389999</v>
      </c>
      <c r="D9" s="80">
        <f>'FEDERATION ACCOUNT'!$D$8</f>
        <v>41196570595</v>
      </c>
      <c r="F9" s="81">
        <f>'FEDERATION ACCOUNT'!$E$8</f>
        <v>22596922681.209999</v>
      </c>
      <c r="G9" s="81">
        <f>'FEDERATION ACCOUNT'!$F$8</f>
        <v>41817039919.620003</v>
      </c>
    </row>
    <row r="10" spans="1:7" s="78" customFormat="1" ht="18.75">
      <c r="A10" s="79">
        <v>11010200</v>
      </c>
      <c r="B10" s="77" t="s">
        <v>370</v>
      </c>
      <c r="C10" s="81">
        <f>'FEDERATION ACCOUNT'!C21</f>
        <v>9500000000</v>
      </c>
      <c r="D10" s="80">
        <f>'FEDERATION ACCOUNT'!$D$21</f>
        <v>8420704384</v>
      </c>
      <c r="F10" s="80">
        <f>'FEDERATION ACCOUNT'!$E$21</f>
        <v>7323439935.2299995</v>
      </c>
      <c r="G10" s="81">
        <f>'FEDERATION ACCOUNT'!$F$21</f>
        <v>8231782780.6000004</v>
      </c>
    </row>
    <row r="11" spans="1:7" s="78" customFormat="1" ht="18.75">
      <c r="A11" s="79">
        <v>11010300</v>
      </c>
      <c r="B11" s="77" t="s">
        <v>371</v>
      </c>
      <c r="C11" s="81">
        <f>'FEDERATION ACCOUNT'!C24</f>
        <v>0</v>
      </c>
      <c r="D11" s="80">
        <f>'FEDERATION ACCOUNT'!$D$24</f>
        <v>382725021</v>
      </c>
      <c r="F11" s="81">
        <f>'FEDERATION ACCOUNT'!$E$24</f>
        <v>1022110924.23</v>
      </c>
      <c r="G11" s="81">
        <f>'FEDERATION ACCOUNT'!$F$24</f>
        <v>342020907.08999997</v>
      </c>
    </row>
    <row r="12" spans="1:7" s="78" customFormat="1" ht="18.75">
      <c r="A12" s="79"/>
      <c r="B12" s="75" t="s">
        <v>266</v>
      </c>
      <c r="C12" s="80">
        <f>SUM(C9:C11)</f>
        <v>57303650302.389999</v>
      </c>
      <c r="D12" s="80">
        <f>SUM(D9:D11)</f>
        <v>50000000000</v>
      </c>
      <c r="F12" s="80">
        <f>SUM(F9:F11)</f>
        <v>30942473540.669998</v>
      </c>
      <c r="G12" s="80">
        <f>SUM(G9:G11)</f>
        <v>50390843607.309998</v>
      </c>
    </row>
    <row r="13" spans="1:7" s="78" customFormat="1" ht="18.75">
      <c r="A13" s="79"/>
      <c r="B13" s="77"/>
      <c r="C13" s="77"/>
      <c r="D13" s="77"/>
      <c r="F13" s="77"/>
      <c r="G13" s="77"/>
    </row>
    <row r="14" spans="1:7" s="78" customFormat="1" ht="18.75">
      <c r="A14" s="74">
        <v>12000000</v>
      </c>
      <c r="B14" s="75" t="s">
        <v>368</v>
      </c>
      <c r="C14" s="76">
        <f>SUM(C15:C25)</f>
        <v>33826452033.389999</v>
      </c>
      <c r="D14" s="76">
        <f>SUM(D15:D25)</f>
        <v>25000000000</v>
      </c>
      <c r="F14" s="76">
        <f>SUM(F15:F25)</f>
        <v>17956119516.360001</v>
      </c>
      <c r="G14" s="76">
        <f>SUM(G15:G25)</f>
        <v>20079801349.139999</v>
      </c>
    </row>
    <row r="15" spans="1:7" s="78" customFormat="1" ht="18.75">
      <c r="A15" s="79">
        <v>12010101</v>
      </c>
      <c r="B15" s="77" t="s">
        <v>267</v>
      </c>
      <c r="C15" s="80">
        <f>'INTERNAL REVENUE SERVICE'!$C$13</f>
        <v>23069140956</v>
      </c>
      <c r="D15" s="76">
        <f>'2016 SUMMARY OF ALL ITEMS '!$J$46</f>
        <v>18843954309</v>
      </c>
      <c r="F15" s="76">
        <f>'2016 ACTUAL SUM. OF ALL ITEMS  '!$J$45</f>
        <v>13062498287.26</v>
      </c>
      <c r="G15" s="80">
        <f>'2015 ACTUAL SUM. OF ALL ITE'!$J$44</f>
        <v>16617164894.4</v>
      </c>
    </row>
    <row r="16" spans="1:7" s="78" customFormat="1" ht="18.75">
      <c r="A16" s="79">
        <v>12020100</v>
      </c>
      <c r="B16" s="77" t="s">
        <v>268</v>
      </c>
      <c r="C16" s="80">
        <f>'2017 SUMMARY OF ALL ITEMS'!$B$53</f>
        <v>410000000</v>
      </c>
      <c r="D16" s="82">
        <f>'2016 SUMMARY OF ALL ITEMS '!$B$46</f>
        <v>401400000</v>
      </c>
      <c r="F16" s="76">
        <f>'2016 ACTUAL SUM. OF ALL ITEMS  '!$B$45</f>
        <v>593793117.25999999</v>
      </c>
      <c r="G16" s="80">
        <f>'2015 ACTUAL SUM. OF ALL ITE'!$B$44</f>
        <v>217726111</v>
      </c>
    </row>
    <row r="17" spans="1:7" s="78" customFormat="1" ht="18.75">
      <c r="A17" s="79">
        <v>12020400</v>
      </c>
      <c r="B17" s="77" t="s">
        <v>269</v>
      </c>
      <c r="C17" s="80">
        <f>'2017 SUMMARY OF ALL ITEMS'!$C$53</f>
        <v>7487284767.4799995</v>
      </c>
      <c r="D17" s="56">
        <f>'2016 SUMMARY OF ALL ITEMS '!$C$46</f>
        <v>3803776807.7799997</v>
      </c>
      <c r="F17" s="76">
        <f>'2016 ACTUAL SUM. OF ALL ITEMS  '!$C$45</f>
        <v>2513992650.8699999</v>
      </c>
      <c r="G17" s="80">
        <f>'2015 ACTUAL SUM. OF ALL ITE'!$C$44</f>
        <v>2088699221.02</v>
      </c>
    </row>
    <row r="18" spans="1:7" s="78" customFormat="1" ht="18.75">
      <c r="A18" s="79">
        <v>12020500</v>
      </c>
      <c r="B18" s="77" t="s">
        <v>270</v>
      </c>
      <c r="C18" s="80">
        <f>'2017 SUMMARY OF ALL ITEMS'!$E$53</f>
        <v>362200000</v>
      </c>
      <c r="D18" s="76">
        <f>'2016 SUMMARY OF ALL ITEMS '!$E$46</f>
        <v>331836000</v>
      </c>
      <c r="F18" s="76">
        <f>'2016 ACTUAL SUM. OF ALL ITEMS  '!$E$45</f>
        <v>584108172.44000006</v>
      </c>
      <c r="G18" s="80">
        <f>'2015 ACTUAL SUM. OF ALL ITE'!$E$44</f>
        <v>151582653.40000001</v>
      </c>
    </row>
    <row r="19" spans="1:7" s="78" customFormat="1" ht="18.75">
      <c r="A19" s="79">
        <v>12020600</v>
      </c>
      <c r="B19" s="83" t="s">
        <v>271</v>
      </c>
      <c r="C19" s="125">
        <f>'2017 SUMMARY OF ALL ITEMS'!$F$53</f>
        <v>572600000</v>
      </c>
      <c r="D19" s="82">
        <f>'2016 SUMMARY OF ALL ITEMS '!$F$46</f>
        <v>587600000</v>
      </c>
      <c r="F19" s="76">
        <f>'2016 ACTUAL SUM. OF ALL ITEMS  '!$F$45</f>
        <v>239718674.37</v>
      </c>
      <c r="G19" s="80">
        <f>'2015 ACTUAL SUM. OF ALL ITE'!$F$44</f>
        <v>322019287.41000003</v>
      </c>
    </row>
    <row r="20" spans="1:7" s="78" customFormat="1" ht="18.75">
      <c r="A20" s="79">
        <v>12020700</v>
      </c>
      <c r="B20" s="83" t="s">
        <v>272</v>
      </c>
      <c r="C20" s="125">
        <f>'2017 SUMMARY OF ALL ITEMS'!$D$53</f>
        <v>448811000</v>
      </c>
      <c r="D20" s="82">
        <f>'2016 SUMMARY OF ALL ITEMS '!$D$46</f>
        <v>408240000</v>
      </c>
      <c r="F20" s="76">
        <f>'2016 ACTUAL SUM. OF ALL ITEMS  '!$D$45</f>
        <v>164840861.09999999</v>
      </c>
      <c r="G20" s="80">
        <f>'2015 ACTUAL SUM. OF ALL ITE'!$D$44</f>
        <v>293410901.48999995</v>
      </c>
    </row>
    <row r="21" spans="1:7" s="78" customFormat="1" ht="18.75">
      <c r="A21" s="79">
        <v>12020800</v>
      </c>
      <c r="B21" s="83" t="s">
        <v>273</v>
      </c>
      <c r="C21" s="125">
        <f>'2017 SUMMARY OF ALL ITEMS'!$I$53</f>
        <v>169156319</v>
      </c>
      <c r="D21" s="76">
        <f>'2016 SUMMARY OF ALL ITEMS '!$I$46</f>
        <v>205816319</v>
      </c>
      <c r="F21" s="80">
        <f>'2016 ACTUAL SUM. OF ALL ITEMS  '!$I$45</f>
        <v>85731924.519999996</v>
      </c>
      <c r="G21" s="80">
        <f>'2015 ACTUAL SUM. OF ALL ITE'!$I$44</f>
        <v>167075662.36000001</v>
      </c>
    </row>
    <row r="22" spans="1:7" s="78" customFormat="1" ht="18.75">
      <c r="A22" s="79">
        <v>12020900</v>
      </c>
      <c r="B22" s="83" t="s">
        <v>383</v>
      </c>
      <c r="C22" s="125">
        <f>'2017 SUMMARY OF ALL ITEMS'!$M$53</f>
        <v>468460000</v>
      </c>
      <c r="D22" s="76">
        <f>'2016 SUMMARY OF ALL ITEMS '!$M$46</f>
        <v>371970900</v>
      </c>
      <c r="F22" s="76">
        <f>'2016 ACTUAL SUM. OF ALL ITEMS  '!$M$45</f>
        <v>221665825.47</v>
      </c>
      <c r="G22" s="80">
        <f>'2015 ACTUAL SUM. OF ALL ITE'!$M$44</f>
        <v>203542465.12</v>
      </c>
    </row>
    <row r="23" spans="1:7" s="78" customFormat="1" ht="18.75">
      <c r="A23" s="79">
        <v>12021100</v>
      </c>
      <c r="B23" s="83" t="s">
        <v>274</v>
      </c>
      <c r="C23" s="125">
        <f>'2017 SUMMARY OF ALL ITEMS'!$P$53</f>
        <v>21048990.91</v>
      </c>
      <c r="D23" s="76">
        <f>'2016 SUMMARY OF ALL ITEMS '!$P$46</f>
        <v>31255664.220000003</v>
      </c>
      <c r="F23" s="76">
        <f>'2016 ACTUAL SUM. OF ALL ITEMS  '!$P$45</f>
        <v>1186915.5</v>
      </c>
      <c r="G23" s="76">
        <f>'2015 ACTUAL SUM. OF ALL ITE'!$O$44</f>
        <v>3125286.9099999997</v>
      </c>
    </row>
    <row r="24" spans="1:7" s="78" customFormat="1" ht="18.75">
      <c r="A24" s="79">
        <v>12021200</v>
      </c>
      <c r="B24" s="83" t="s">
        <v>275</v>
      </c>
      <c r="C24" s="125">
        <f>'2017 SUMMARY OF ALL ITEMS'!$G$53</f>
        <v>150000</v>
      </c>
      <c r="D24" s="76">
        <f>'2016 SUMMARY OF ALL ITEMS '!$G$46</f>
        <v>150000</v>
      </c>
      <c r="F24" s="76">
        <f>'2016 ACTUAL SUM. OF ALL ITEMS  '!$G$45</f>
        <v>75000</v>
      </c>
      <c r="G24" s="77"/>
    </row>
    <row r="25" spans="1:7" s="78" customFormat="1" ht="18.75">
      <c r="A25" s="79">
        <v>12021300</v>
      </c>
      <c r="B25" s="83" t="s">
        <v>276</v>
      </c>
      <c r="C25" s="125">
        <f>'2017 SUMMARY OF ALL ITEMS'!$H$53</f>
        <v>817600000</v>
      </c>
      <c r="D25" s="76">
        <f>'2016 SUMMARY OF ALL ITEMS '!$H$46</f>
        <v>14000000</v>
      </c>
      <c r="F25" s="76">
        <f>'2016 ACTUAL SUM. OF ALL ITEMS  '!$H$45</f>
        <v>488508087.56999999</v>
      </c>
      <c r="G25" s="80">
        <f>'2015 ACTUAL SUM. OF ALL ITE'!$H$44</f>
        <v>15454866.029999999</v>
      </c>
    </row>
    <row r="26" spans="1:7" s="78" customFormat="1" ht="18.75">
      <c r="A26" s="79"/>
      <c r="B26" s="84" t="s">
        <v>277</v>
      </c>
      <c r="C26" s="85">
        <f>SUM(C15:C25)</f>
        <v>33826452033.389999</v>
      </c>
      <c r="D26" s="85">
        <f>SUM(D15:D25)</f>
        <v>25000000000</v>
      </c>
      <c r="F26" s="85">
        <f>SUM(F15:F25)</f>
        <v>17956119516.360001</v>
      </c>
      <c r="G26" s="85">
        <f>SUM(G15:G25)</f>
        <v>20079801349.139999</v>
      </c>
    </row>
    <row r="27" spans="1:7" s="78" customFormat="1" ht="18.75">
      <c r="A27" s="79"/>
      <c r="B27" s="77"/>
      <c r="C27" s="77"/>
      <c r="D27" s="77"/>
      <c r="F27" s="77"/>
      <c r="G27" s="77"/>
    </row>
    <row r="28" spans="1:7" s="78" customFormat="1" ht="18.75">
      <c r="A28" s="79"/>
      <c r="B28" s="77"/>
      <c r="C28" s="77"/>
      <c r="D28" s="77"/>
      <c r="F28" s="77"/>
      <c r="G28" s="77"/>
    </row>
    <row r="29" spans="1:7" s="78" customFormat="1" ht="18.75">
      <c r="A29" s="79">
        <v>13000000</v>
      </c>
      <c r="B29" s="75" t="s">
        <v>458</v>
      </c>
      <c r="C29" s="82">
        <f>SUM(C30:C31)</f>
        <v>22557101943</v>
      </c>
      <c r="D29" s="82">
        <f>SUM(D30:D31)</f>
        <v>10460500000</v>
      </c>
      <c r="F29" s="82">
        <f>SUM(F30:F31)</f>
        <v>6540350000</v>
      </c>
      <c r="G29" s="82">
        <f>SUM(G30:G31)</f>
        <v>0</v>
      </c>
    </row>
    <row r="30" spans="1:7" s="78" customFormat="1" ht="18.75">
      <c r="A30" s="79">
        <v>13020302</v>
      </c>
      <c r="B30" s="77" t="s">
        <v>459</v>
      </c>
      <c r="C30" s="80">
        <f>'2017 SUMMARY OF ALL ITEMS'!Q53</f>
        <v>13988151876</v>
      </c>
      <c r="D30" s="80">
        <f>'2016 SUMMARY OF ALL ITEMS '!$Q$46</f>
        <v>10460500000</v>
      </c>
      <c r="F30" s="80">
        <f>'2016 ACTUAL SUM. OF ALL ITEMS  '!$Q$45</f>
        <v>6540350000</v>
      </c>
      <c r="G30" s="77"/>
    </row>
    <row r="31" spans="1:7" s="78" customFormat="1" ht="18.75">
      <c r="A31" s="79">
        <v>13020402</v>
      </c>
      <c r="B31" s="77" t="s">
        <v>460</v>
      </c>
      <c r="C31" s="80">
        <f>'2017 SUMMARY OF ALL ITEMS'!S53</f>
        <v>8568950067</v>
      </c>
      <c r="D31" s="77">
        <v>0</v>
      </c>
      <c r="F31" s="77">
        <v>0</v>
      </c>
      <c r="G31" s="77"/>
    </row>
    <row r="32" spans="1:7" s="78" customFormat="1" ht="18.75">
      <c r="A32" s="79"/>
      <c r="B32" s="77"/>
      <c r="C32" s="80"/>
      <c r="D32" s="77"/>
      <c r="F32" s="77"/>
      <c r="G32" s="77"/>
    </row>
    <row r="33" spans="1:7" s="78" customFormat="1" ht="18.75">
      <c r="A33" s="79">
        <v>14000000</v>
      </c>
      <c r="B33" s="75" t="s">
        <v>814</v>
      </c>
      <c r="C33" s="80"/>
      <c r="D33" s="77"/>
      <c r="F33" s="77"/>
      <c r="G33" s="77"/>
    </row>
    <row r="34" spans="1:7" s="78" customFormat="1" ht="18.75">
      <c r="A34" s="79">
        <v>14020201</v>
      </c>
      <c r="B34" s="77" t="s">
        <v>812</v>
      </c>
      <c r="C34" s="80">
        <f>'2017 SUMMARY OF ALL ITEMS'!R53</f>
        <v>2000000000</v>
      </c>
      <c r="D34" s="77"/>
      <c r="F34" s="77"/>
      <c r="G34" s="77"/>
    </row>
    <row r="35" spans="1:7" s="78" customFormat="1" ht="18.75">
      <c r="A35" s="79"/>
      <c r="B35" s="77"/>
      <c r="C35" s="77"/>
      <c r="D35" s="77"/>
      <c r="F35" s="77"/>
      <c r="G35" s="77"/>
    </row>
    <row r="36" spans="1:7" s="78" customFormat="1" ht="18.75">
      <c r="A36" s="79">
        <v>14000000</v>
      </c>
      <c r="B36" s="75" t="s">
        <v>813</v>
      </c>
      <c r="C36" s="76">
        <f>SUM(C37:C38)</f>
        <v>25000000000</v>
      </c>
      <c r="D36" s="76">
        <f>SUM(D37:D38)</f>
        <v>24575000000</v>
      </c>
      <c r="F36" s="76">
        <f>SUM(F37:F38)</f>
        <v>14755850000</v>
      </c>
      <c r="G36" s="77"/>
    </row>
    <row r="37" spans="1:7" s="78" customFormat="1" ht="18.75">
      <c r="A37" s="79">
        <v>14030100</v>
      </c>
      <c r="B37" s="77" t="s">
        <v>278</v>
      </c>
      <c r="C37" s="81">
        <f>'Min of Fin. Domestic Loan'!C18</f>
        <v>0</v>
      </c>
      <c r="D37" s="76">
        <f>'2016 SUMMARY OF ALL ITEMS '!N46</f>
        <v>0</v>
      </c>
      <c r="F37" s="81">
        <f>'Min of Fin. Domestic Loan'!E12</f>
        <v>0</v>
      </c>
      <c r="G37" s="77"/>
    </row>
    <row r="38" spans="1:7" s="78" customFormat="1" ht="18.75">
      <c r="A38" s="79">
        <v>14030200</v>
      </c>
      <c r="B38" s="77" t="s">
        <v>279</v>
      </c>
      <c r="C38" s="80">
        <f>'2017 SUMMARY OF ALL ITEMS'!$O$53</f>
        <v>25000000000</v>
      </c>
      <c r="D38" s="76">
        <f>'2016 SUMMARY OF ALL ITEMS '!$O$46</f>
        <v>24575000000</v>
      </c>
      <c r="F38" s="81">
        <f>'Long Term Borr. MINISTRY OF BUD'!$E$15</f>
        <v>14755850000</v>
      </c>
      <c r="G38" s="77"/>
    </row>
    <row r="39" spans="1:7" s="78" customFormat="1" ht="18.75">
      <c r="A39" s="79"/>
      <c r="B39" s="77"/>
      <c r="C39" s="77"/>
      <c r="D39" s="77"/>
      <c r="F39" s="77"/>
      <c r="G39" s="77"/>
    </row>
    <row r="40" spans="1:7" s="78" customFormat="1" ht="18.75">
      <c r="A40" s="79"/>
      <c r="B40" s="86" t="s">
        <v>280</v>
      </c>
      <c r="C40" s="76">
        <f>SUM(C8+C14+C29+C36)</f>
        <v>138687204278.78</v>
      </c>
      <c r="D40" s="76">
        <f>SUM(D8+D14+D29+D36)</f>
        <v>110035500000</v>
      </c>
      <c r="F40" s="76">
        <f>SUM(F12+F14+F29+F36)</f>
        <v>70194793057.029999</v>
      </c>
      <c r="G40" s="76">
        <f>SUM(G12+G14+G29+G36)</f>
        <v>70470644956.449997</v>
      </c>
    </row>
    <row r="41" spans="1:7">
      <c r="A41" s="4"/>
      <c r="B41" s="2"/>
      <c r="C41" s="2"/>
      <c r="D41" s="2"/>
      <c r="F41" s="2"/>
      <c r="G41" s="2"/>
    </row>
  </sheetData>
  <mergeCells count="2">
    <mergeCell ref="A1:G1"/>
    <mergeCell ref="A3:G3"/>
  </mergeCells>
  <printOptions horizontalCentered="1" verticalCentered="1"/>
  <pageMargins left="0.7" right="0.7" top="0.75" bottom="0.75" header="0.3" footer="0.3"/>
  <pageSetup scale="5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workbookViewId="0">
      <selection activeCell="E12" sqref="E12"/>
    </sheetView>
  </sheetViews>
  <sheetFormatPr defaultRowHeight="15"/>
  <cols>
    <col min="1" max="1" width="23" customWidth="1"/>
    <col min="2" max="2" width="80.5703125" customWidth="1"/>
    <col min="3" max="3" width="26.140625" customWidth="1"/>
    <col min="4" max="4" width="25.7109375" style="36" customWidth="1"/>
    <col min="5" max="5" width="27.85546875" style="36" customWidth="1"/>
    <col min="6" max="6" width="24.7109375" customWidth="1"/>
  </cols>
  <sheetData>
    <row r="1" spans="1:6" ht="19.5">
      <c r="A1" s="169"/>
      <c r="B1" s="169"/>
      <c r="C1" s="169"/>
      <c r="D1" s="170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70"/>
      <c r="E3" s="170"/>
      <c r="F3" s="169"/>
    </row>
    <row r="4" spans="1:6" ht="19.5">
      <c r="A4" s="169"/>
      <c r="B4" s="169"/>
      <c r="C4" s="169"/>
      <c r="D4" s="170"/>
      <c r="E4" s="170"/>
      <c r="F4" s="169"/>
    </row>
    <row r="5" spans="1:6" ht="20.25">
      <c r="A5" s="393" t="s">
        <v>506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507</v>
      </c>
      <c r="C6" s="172"/>
      <c r="D6" s="173"/>
      <c r="E6" s="173"/>
      <c r="F6" s="171"/>
    </row>
    <row r="7" spans="1:6" ht="20.25">
      <c r="A7" s="393" t="s">
        <v>648</v>
      </c>
      <c r="B7" s="393"/>
      <c r="C7" s="393"/>
      <c r="D7" s="393"/>
      <c r="E7" s="393"/>
      <c r="F7" s="393"/>
    </row>
    <row r="8" spans="1:6" ht="20.25">
      <c r="A8" s="393" t="s">
        <v>211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70"/>
      <c r="E9" s="170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71" t="s">
        <v>342</v>
      </c>
      <c r="E10" s="271" t="s">
        <v>332</v>
      </c>
      <c r="F10" s="250" t="s">
        <v>332</v>
      </c>
    </row>
    <row r="11" spans="1:6" ht="37.5" customHeight="1">
      <c r="A11" s="241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5" customHeight="1">
      <c r="A12" s="165"/>
      <c r="B12" s="165"/>
      <c r="C12" s="165"/>
      <c r="D12" s="165"/>
      <c r="E12" s="166"/>
      <c r="F12" s="155"/>
    </row>
    <row r="13" spans="1:6" ht="20.25">
      <c r="A13" s="189">
        <v>12020400</v>
      </c>
      <c r="B13" s="178" t="s">
        <v>590</v>
      </c>
      <c r="C13" s="325">
        <f>SUM(C15+C18)</f>
        <v>120250000</v>
      </c>
      <c r="D13" s="325">
        <f>SUM(D15+D18)</f>
        <v>100000000</v>
      </c>
      <c r="E13" s="325">
        <f>SUM(E15+E18)</f>
        <v>28045000</v>
      </c>
      <c r="F13" s="325">
        <f>SUM(F15+F18)</f>
        <v>79309000</v>
      </c>
    </row>
    <row r="14" spans="1:6" ht="19.5">
      <c r="A14" s="190"/>
      <c r="B14" s="165"/>
      <c r="C14" s="165"/>
      <c r="D14" s="165"/>
      <c r="E14" s="166"/>
      <c r="F14" s="262"/>
    </row>
    <row r="15" spans="1:6" s="142" customFormat="1" ht="19.5">
      <c r="A15" s="294">
        <v>12020493</v>
      </c>
      <c r="B15" s="186" t="s">
        <v>544</v>
      </c>
      <c r="C15" s="200">
        <v>120000000</v>
      </c>
      <c r="D15" s="200">
        <v>90000000</v>
      </c>
      <c r="E15" s="200">
        <v>27845000</v>
      </c>
      <c r="F15" s="295">
        <v>79309000</v>
      </c>
    </row>
    <row r="16" spans="1:6" s="142" customFormat="1" ht="19.5">
      <c r="A16" s="294"/>
      <c r="B16" s="186" t="s">
        <v>153</v>
      </c>
      <c r="C16" s="186"/>
      <c r="D16" s="186"/>
      <c r="E16" s="200"/>
      <c r="F16" s="295"/>
    </row>
    <row r="17" spans="1:6" s="142" customFormat="1" ht="19.5">
      <c r="A17" s="294"/>
      <c r="B17" s="186"/>
      <c r="C17" s="186"/>
      <c r="D17" s="186"/>
      <c r="E17" s="200"/>
      <c r="F17" s="295"/>
    </row>
    <row r="18" spans="1:6" s="143" customFormat="1" ht="20.25">
      <c r="A18" s="306">
        <v>12020449</v>
      </c>
      <c r="B18" s="352" t="s">
        <v>649</v>
      </c>
      <c r="C18" s="312">
        <f>C19</f>
        <v>250000</v>
      </c>
      <c r="D18" s="312">
        <f>D19</f>
        <v>10000000</v>
      </c>
      <c r="E18" s="312">
        <f>E19</f>
        <v>200000</v>
      </c>
      <c r="F18" s="312">
        <f>F19</f>
        <v>0</v>
      </c>
    </row>
    <row r="19" spans="1:6" ht="19.5">
      <c r="A19" s="195" t="s">
        <v>385</v>
      </c>
      <c r="B19" s="165" t="s">
        <v>650</v>
      </c>
      <c r="C19" s="166">
        <v>250000</v>
      </c>
      <c r="D19" s="166">
        <v>10000000</v>
      </c>
      <c r="E19" s="166">
        <v>200000</v>
      </c>
      <c r="F19" s="262"/>
    </row>
    <row r="20" spans="1:6" ht="19.5">
      <c r="A20" s="190"/>
      <c r="B20" s="165"/>
      <c r="C20" s="165"/>
      <c r="D20" s="165"/>
      <c r="E20" s="166"/>
      <c r="F20" s="262"/>
    </row>
    <row r="21" spans="1:6" ht="20.25">
      <c r="A21" s="190"/>
      <c r="B21" s="167" t="s">
        <v>320</v>
      </c>
      <c r="C21" s="263">
        <f>C13+C20</f>
        <v>120250000</v>
      </c>
      <c r="D21" s="168">
        <f>D13+D20</f>
        <v>100000000</v>
      </c>
      <c r="E21" s="168">
        <f>E13+E20</f>
        <v>28045000</v>
      </c>
      <c r="F21" s="168">
        <f>F13+F20</f>
        <v>79309000</v>
      </c>
    </row>
    <row r="22" spans="1:6">
      <c r="A22" s="11"/>
      <c r="F22" s="12"/>
    </row>
    <row r="23" spans="1:6">
      <c r="F23" s="12"/>
    </row>
    <row r="24" spans="1:6">
      <c r="F24" s="12"/>
    </row>
    <row r="25" spans="1:6">
      <c r="F2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8" orientation="landscape" r:id="rId1"/>
  <headerFooter>
    <oddFooter>&amp;R&amp;16Page 32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60" workbookViewId="0">
      <selection activeCell="C21" sqref="C21"/>
    </sheetView>
  </sheetViews>
  <sheetFormatPr defaultRowHeight="15"/>
  <cols>
    <col min="1" max="1" width="24.28515625" customWidth="1"/>
    <col min="2" max="2" width="66.7109375" customWidth="1"/>
    <col min="3" max="3" width="25.7109375" customWidth="1"/>
    <col min="4" max="4" width="25.85546875" customWidth="1"/>
    <col min="5" max="5" width="26.85546875" style="36" customWidth="1"/>
    <col min="6" max="6" width="26.85546875" customWidth="1"/>
  </cols>
  <sheetData>
    <row r="1" spans="1:6" ht="19.5">
      <c r="A1" s="169"/>
      <c r="B1" s="169"/>
      <c r="C1" s="169"/>
      <c r="D1" s="169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70"/>
      <c r="F3" s="169"/>
    </row>
    <row r="4" spans="1:6" ht="19.5">
      <c r="A4" s="169"/>
      <c r="B4" s="169"/>
      <c r="C4" s="169"/>
      <c r="D4" s="169"/>
      <c r="E4" s="170"/>
      <c r="F4" s="169"/>
    </row>
    <row r="5" spans="1:6" ht="20.25">
      <c r="A5" s="393" t="s">
        <v>154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508</v>
      </c>
      <c r="C6" s="172"/>
      <c r="D6" s="171"/>
      <c r="E6" s="173"/>
      <c r="F6" s="171"/>
    </row>
    <row r="7" spans="1:6" ht="20.25">
      <c r="A7" s="393" t="s">
        <v>509</v>
      </c>
      <c r="B7" s="393"/>
      <c r="C7" s="393"/>
      <c r="D7" s="393"/>
      <c r="E7" s="393"/>
      <c r="F7" s="393"/>
    </row>
    <row r="8" spans="1:6" ht="20.25">
      <c r="A8" s="393" t="s">
        <v>400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70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71" t="s">
        <v>332</v>
      </c>
      <c r="F10" s="250" t="s">
        <v>332</v>
      </c>
    </row>
    <row r="11" spans="1:6" ht="33.75" customHeight="1">
      <c r="A11" s="241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5" customHeight="1">
      <c r="A12" s="165"/>
      <c r="B12" s="165"/>
      <c r="C12" s="165"/>
      <c r="D12" s="165"/>
      <c r="E12" s="166"/>
      <c r="F12" s="155"/>
    </row>
    <row r="13" spans="1:6" ht="20.25">
      <c r="A13" s="189">
        <v>12020400</v>
      </c>
      <c r="B13" s="178" t="s">
        <v>590</v>
      </c>
      <c r="C13" s="168">
        <f>SUM(C15+C17)</f>
        <v>429000000</v>
      </c>
      <c r="D13" s="168">
        <f>SUM(D15+D17)</f>
        <v>429000000</v>
      </c>
      <c r="E13" s="168">
        <f>SUM(E15+E17)</f>
        <v>315110691.30000001</v>
      </c>
      <c r="F13" s="168">
        <f>SUM(F15+F17)</f>
        <v>354262108.92000002</v>
      </c>
    </row>
    <row r="14" spans="1:6" ht="20.25">
      <c r="A14" s="189"/>
      <c r="B14" s="178"/>
      <c r="C14" s="197"/>
      <c r="D14" s="197"/>
      <c r="E14" s="168"/>
      <c r="F14" s="168"/>
    </row>
    <row r="15" spans="1:6" ht="19.5">
      <c r="A15" s="190">
        <v>12020438</v>
      </c>
      <c r="B15" s="165" t="s">
        <v>545</v>
      </c>
      <c r="C15" s="166">
        <f>C16</f>
        <v>418000000</v>
      </c>
      <c r="D15" s="166">
        <f>D16</f>
        <v>418000000</v>
      </c>
      <c r="E15" s="166">
        <f>E16</f>
        <v>315110691.30000001</v>
      </c>
      <c r="F15" s="166">
        <f>F16</f>
        <v>349762108.92000002</v>
      </c>
    </row>
    <row r="16" spans="1:6" ht="19.5">
      <c r="A16" s="195" t="s">
        <v>385</v>
      </c>
      <c r="B16" s="165" t="s">
        <v>396</v>
      </c>
      <c r="C16" s="166">
        <v>418000000</v>
      </c>
      <c r="D16" s="166">
        <v>418000000</v>
      </c>
      <c r="E16" s="166">
        <v>315110691.30000001</v>
      </c>
      <c r="F16" s="166">
        <v>349762108.92000002</v>
      </c>
    </row>
    <row r="17" spans="1:6" ht="20.25">
      <c r="A17" s="189">
        <v>12020427</v>
      </c>
      <c r="B17" s="165" t="s">
        <v>394</v>
      </c>
      <c r="C17" s="166">
        <v>11000000</v>
      </c>
      <c r="D17" s="166">
        <v>11000000</v>
      </c>
      <c r="E17" s="166">
        <v>0</v>
      </c>
      <c r="F17" s="166">
        <v>4500000</v>
      </c>
    </row>
    <row r="18" spans="1:6" ht="20.25">
      <c r="A18" s="189"/>
      <c r="B18" s="165"/>
      <c r="C18" s="166"/>
      <c r="D18" s="166"/>
      <c r="E18" s="170"/>
      <c r="F18" s="354"/>
    </row>
    <row r="19" spans="1:6" s="137" customFormat="1" ht="20.25">
      <c r="A19" s="306">
        <v>12020501</v>
      </c>
      <c r="B19" s="309" t="s">
        <v>697</v>
      </c>
      <c r="C19" s="200">
        <f>C20</f>
        <v>55000000</v>
      </c>
      <c r="D19" s="200">
        <f>D20</f>
        <v>55000000</v>
      </c>
      <c r="E19" s="200">
        <f>E20</f>
        <v>0</v>
      </c>
      <c r="F19" s="200">
        <f>F20</f>
        <v>6700000</v>
      </c>
    </row>
    <row r="20" spans="1:6" ht="19.5">
      <c r="A20" s="190"/>
      <c r="B20" s="327" t="s">
        <v>623</v>
      </c>
      <c r="C20" s="353">
        <v>55000000</v>
      </c>
      <c r="D20" s="353">
        <v>55000000</v>
      </c>
      <c r="E20" s="340">
        <v>0</v>
      </c>
      <c r="F20" s="331">
        <v>6700000</v>
      </c>
    </row>
    <row r="21" spans="1:6" ht="19.5">
      <c r="A21" s="190"/>
      <c r="B21" s="165"/>
      <c r="C21" s="166"/>
      <c r="D21" s="166"/>
      <c r="E21" s="166"/>
      <c r="F21" s="166"/>
    </row>
    <row r="22" spans="1:6" ht="19.5">
      <c r="A22" s="190"/>
      <c r="B22" s="165"/>
      <c r="C22" s="166"/>
      <c r="D22" s="166"/>
      <c r="E22" s="166"/>
      <c r="F22" s="166"/>
    </row>
    <row r="23" spans="1:6" ht="20.25">
      <c r="A23" s="190">
        <v>12020700</v>
      </c>
      <c r="B23" s="178" t="s">
        <v>398</v>
      </c>
      <c r="C23" s="197">
        <f>C24</f>
        <v>1650000</v>
      </c>
      <c r="D23" s="197">
        <f>D24</f>
        <v>1650000</v>
      </c>
      <c r="E23" s="197">
        <f>E24</f>
        <v>444700</v>
      </c>
      <c r="F23" s="197">
        <f>F24</f>
        <v>519300</v>
      </c>
    </row>
    <row r="24" spans="1:6" ht="19.5">
      <c r="A24" s="190">
        <v>12020718</v>
      </c>
      <c r="B24" s="165" t="s">
        <v>399</v>
      </c>
      <c r="C24" s="166">
        <v>1650000</v>
      </c>
      <c r="D24" s="166">
        <v>1650000</v>
      </c>
      <c r="E24" s="166">
        <v>444700</v>
      </c>
      <c r="F24" s="166">
        <v>519300</v>
      </c>
    </row>
    <row r="25" spans="1:6" ht="19.5">
      <c r="A25" s="190"/>
      <c r="B25" s="165"/>
      <c r="C25" s="166"/>
      <c r="D25" s="166"/>
      <c r="E25" s="166"/>
      <c r="F25" s="166"/>
    </row>
    <row r="26" spans="1:6" ht="20.25">
      <c r="A26" s="190"/>
      <c r="B26" s="178" t="s">
        <v>320</v>
      </c>
      <c r="C26" s="168">
        <f>SUM(C13+C19+C23)</f>
        <v>485650000</v>
      </c>
      <c r="D26" s="168">
        <f>SUM(D13+D19+D23)</f>
        <v>485650000</v>
      </c>
      <c r="E26" s="168">
        <f>SUM(E13+E19+E23)</f>
        <v>315555391.30000001</v>
      </c>
      <c r="F26" s="168">
        <f>SUM(F13+F19+F23)</f>
        <v>361481408.92000002</v>
      </c>
    </row>
    <row r="27" spans="1:6">
      <c r="F27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2" orientation="landscape" r:id="rId1"/>
  <headerFooter>
    <oddFooter>&amp;R&amp;16Page 33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64"/>
  <sheetViews>
    <sheetView view="pageBreakPreview" zoomScale="70" zoomScaleSheetLayoutView="70" workbookViewId="0">
      <selection activeCell="B45" sqref="B45"/>
    </sheetView>
  </sheetViews>
  <sheetFormatPr defaultRowHeight="15"/>
  <cols>
    <col min="1" max="1" width="23.85546875" style="117" customWidth="1"/>
    <col min="2" max="2" width="90.42578125" customWidth="1"/>
    <col min="3" max="3" width="26.7109375" customWidth="1"/>
    <col min="4" max="4" width="27.7109375" customWidth="1"/>
    <col min="5" max="5" width="24.85546875" bestFit="1" customWidth="1"/>
    <col min="6" max="6" width="25.5703125" bestFit="1" customWidth="1"/>
  </cols>
  <sheetData>
    <row r="1" spans="1:6" ht="19.5">
      <c r="A1" s="253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20.25">
      <c r="A4" s="393" t="s">
        <v>510</v>
      </c>
      <c r="B4" s="393"/>
      <c r="C4" s="393"/>
      <c r="D4" s="393"/>
      <c r="E4" s="393"/>
      <c r="F4" s="393"/>
    </row>
    <row r="5" spans="1:6" ht="20.25">
      <c r="A5" s="252" t="s">
        <v>1</v>
      </c>
      <c r="B5" s="172" t="s">
        <v>508</v>
      </c>
      <c r="C5" s="172"/>
      <c r="D5" s="171"/>
      <c r="E5" s="171"/>
      <c r="F5" s="171"/>
    </row>
    <row r="6" spans="1:6" ht="20.25">
      <c r="A6" s="393" t="s">
        <v>156</v>
      </c>
      <c r="B6" s="393"/>
      <c r="C6" s="393"/>
      <c r="D6" s="393"/>
      <c r="E6" s="393"/>
      <c r="F6" s="393"/>
    </row>
    <row r="7" spans="1:6" ht="20.25">
      <c r="A7" s="393" t="s">
        <v>217</v>
      </c>
      <c r="B7" s="393"/>
      <c r="C7" s="393"/>
      <c r="D7" s="393"/>
      <c r="E7" s="393"/>
      <c r="F7" s="393"/>
    </row>
    <row r="8" spans="1:6" ht="19.5">
      <c r="A8" s="253"/>
      <c r="B8" s="169"/>
      <c r="C8" s="169"/>
      <c r="D8" s="169"/>
      <c r="E8" s="169"/>
      <c r="F8" s="169"/>
    </row>
    <row r="9" spans="1:6" s="66" customFormat="1" ht="60.75">
      <c r="A9" s="242" t="s">
        <v>3</v>
      </c>
      <c r="B9" s="242" t="s">
        <v>5</v>
      </c>
      <c r="C9" s="250" t="s">
        <v>342</v>
      </c>
      <c r="D9" s="250" t="s">
        <v>350</v>
      </c>
      <c r="E9" s="250" t="s">
        <v>332</v>
      </c>
      <c r="F9" s="250" t="s">
        <v>332</v>
      </c>
    </row>
    <row r="10" spans="1:6" ht="20.25">
      <c r="A10" s="242"/>
      <c r="B10" s="242"/>
      <c r="C10" s="242">
        <v>2017</v>
      </c>
      <c r="D10" s="242">
        <v>2016</v>
      </c>
      <c r="E10" s="242" t="s">
        <v>821</v>
      </c>
      <c r="F10" s="242">
        <v>2015</v>
      </c>
    </row>
    <row r="11" spans="1:6" ht="20.25">
      <c r="A11" s="178"/>
      <c r="B11" s="252"/>
      <c r="C11" s="252"/>
      <c r="D11" s="252"/>
      <c r="E11" s="167"/>
      <c r="F11" s="167"/>
    </row>
    <row r="12" spans="1:6" ht="20.25">
      <c r="A12" s="254">
        <v>12020400</v>
      </c>
      <c r="B12" s="178" t="s">
        <v>590</v>
      </c>
      <c r="C12" s="197">
        <f>SUM(C14+C15+C16+C20+C22)</f>
        <v>1300000</v>
      </c>
      <c r="D12" s="197">
        <f>SUM(D14+D15+D16+D20+D22)</f>
        <v>3450000</v>
      </c>
      <c r="E12" s="197">
        <f>SUM(E14+E15+E16+E20+E22)</f>
        <v>0</v>
      </c>
      <c r="F12" s="197">
        <f>SUM(F14+F15+F16+F20+F22)</f>
        <v>0</v>
      </c>
    </row>
    <row r="13" spans="1:6" ht="20.25">
      <c r="A13" s="254"/>
      <c r="B13" s="178"/>
      <c r="C13" s="197"/>
      <c r="D13" s="197"/>
      <c r="E13" s="166"/>
      <c r="F13" s="166"/>
    </row>
    <row r="14" spans="1:6" ht="19.5">
      <c r="A14" s="254">
        <v>12020417</v>
      </c>
      <c r="B14" s="165" t="s">
        <v>414</v>
      </c>
      <c r="C14" s="166">
        <v>500000</v>
      </c>
      <c r="D14" s="166">
        <v>100000</v>
      </c>
      <c r="E14" s="166">
        <v>0</v>
      </c>
      <c r="F14" s="166">
        <v>0</v>
      </c>
    </row>
    <row r="15" spans="1:6" ht="19.5">
      <c r="A15" s="254">
        <v>12020427</v>
      </c>
      <c r="B15" s="165" t="s">
        <v>416</v>
      </c>
      <c r="C15" s="166"/>
      <c r="D15" s="166">
        <v>2000000</v>
      </c>
      <c r="E15" s="166">
        <v>0</v>
      </c>
      <c r="F15" s="166">
        <v>0</v>
      </c>
    </row>
    <row r="16" spans="1:6" ht="19.5">
      <c r="A16" s="254">
        <v>12020437</v>
      </c>
      <c r="B16" s="165" t="s">
        <v>542</v>
      </c>
      <c r="C16" s="166">
        <f>SUM(C17:C19)</f>
        <v>100000</v>
      </c>
      <c r="D16" s="166">
        <f>SUM(D17:D19)</f>
        <v>350000</v>
      </c>
      <c r="E16" s="166">
        <f>SUM(E17:E19)</f>
        <v>0</v>
      </c>
      <c r="F16" s="166">
        <f>SUM(F17:F19)</f>
        <v>0</v>
      </c>
    </row>
    <row r="17" spans="1:6" ht="19.5">
      <c r="A17" s="254" t="s">
        <v>385</v>
      </c>
      <c r="B17" s="165" t="s">
        <v>417</v>
      </c>
      <c r="C17" s="166"/>
      <c r="D17" s="166">
        <v>50000</v>
      </c>
      <c r="E17" s="166">
        <v>0</v>
      </c>
      <c r="F17" s="166">
        <v>0</v>
      </c>
    </row>
    <row r="18" spans="1:6" ht="19.5">
      <c r="A18" s="254" t="s">
        <v>386</v>
      </c>
      <c r="B18" s="165" t="s">
        <v>762</v>
      </c>
      <c r="C18" s="166">
        <v>100000</v>
      </c>
      <c r="D18" s="166"/>
      <c r="E18" s="166">
        <v>0</v>
      </c>
      <c r="F18" s="166">
        <v>0</v>
      </c>
    </row>
    <row r="19" spans="1:6" ht="19.5">
      <c r="A19" s="254" t="s">
        <v>387</v>
      </c>
      <c r="B19" s="165" t="s">
        <v>410</v>
      </c>
      <c r="C19" s="166"/>
      <c r="D19" s="166">
        <v>300000</v>
      </c>
      <c r="E19" s="166">
        <v>0</v>
      </c>
      <c r="F19" s="166">
        <v>0</v>
      </c>
    </row>
    <row r="20" spans="1:6" ht="19.5">
      <c r="A20" s="254">
        <v>12020438</v>
      </c>
      <c r="B20" s="165" t="s">
        <v>545</v>
      </c>
      <c r="C20" s="166">
        <f>C21</f>
        <v>200000</v>
      </c>
      <c r="D20" s="166">
        <f>D21</f>
        <v>500000</v>
      </c>
      <c r="E20" s="166">
        <f>E21</f>
        <v>0</v>
      </c>
      <c r="F20" s="166">
        <f>F21</f>
        <v>0</v>
      </c>
    </row>
    <row r="21" spans="1:6" ht="19.5">
      <c r="A21" s="254" t="s">
        <v>385</v>
      </c>
      <c r="B21" s="165" t="s">
        <v>413</v>
      </c>
      <c r="C21" s="166">
        <v>200000</v>
      </c>
      <c r="D21" s="166">
        <v>500000</v>
      </c>
      <c r="E21" s="166">
        <v>0</v>
      </c>
      <c r="F21" s="166">
        <v>0</v>
      </c>
    </row>
    <row r="22" spans="1:6" ht="19.5">
      <c r="A22" s="254">
        <v>12020453</v>
      </c>
      <c r="B22" s="165" t="s">
        <v>421</v>
      </c>
      <c r="C22" s="166">
        <v>500000</v>
      </c>
      <c r="D22" s="166">
        <v>500000</v>
      </c>
      <c r="E22" s="166">
        <v>0</v>
      </c>
      <c r="F22" s="166">
        <v>0</v>
      </c>
    </row>
    <row r="23" spans="1:6" ht="19.5">
      <c r="A23" s="254"/>
      <c r="B23" s="165"/>
      <c r="C23" s="166"/>
      <c r="D23" s="166"/>
      <c r="E23" s="166"/>
      <c r="F23" s="166"/>
    </row>
    <row r="24" spans="1:6" ht="20.25">
      <c r="A24" s="254">
        <v>12020700</v>
      </c>
      <c r="B24" s="178" t="s">
        <v>587</v>
      </c>
      <c r="C24" s="168">
        <f>SUM(C26+C27)</f>
        <v>44260000</v>
      </c>
      <c r="D24" s="168">
        <f>SUM(D26+D27)</f>
        <v>32600000</v>
      </c>
      <c r="E24" s="168">
        <f>SUM(E26+E27)</f>
        <v>10175388.34</v>
      </c>
      <c r="F24" s="168">
        <f>SUM(F26+F27)</f>
        <v>8295861.3200000003</v>
      </c>
    </row>
    <row r="25" spans="1:6" ht="20.25">
      <c r="A25" s="254"/>
      <c r="B25" s="178"/>
      <c r="C25" s="197"/>
      <c r="D25" s="197"/>
      <c r="E25" s="166"/>
      <c r="F25" s="166"/>
    </row>
    <row r="26" spans="1:6" ht="19.5">
      <c r="A26" s="254">
        <v>12020703</v>
      </c>
      <c r="B26" s="165" t="s">
        <v>427</v>
      </c>
      <c r="C26" s="166">
        <v>200000</v>
      </c>
      <c r="D26" s="166">
        <v>500000</v>
      </c>
      <c r="E26" s="166">
        <v>10000</v>
      </c>
      <c r="F26" s="166">
        <v>40000</v>
      </c>
    </row>
    <row r="27" spans="1:6" ht="19.5">
      <c r="A27" s="254">
        <v>12020711</v>
      </c>
      <c r="B27" s="165" t="s">
        <v>540</v>
      </c>
      <c r="C27" s="166">
        <f>SUM(C28:C32)</f>
        <v>44060000</v>
      </c>
      <c r="D27" s="166">
        <f>SUM(D28:D32)</f>
        <v>32100000</v>
      </c>
      <c r="E27" s="166">
        <f>SUM(E28:E32)</f>
        <v>10165388.34</v>
      </c>
      <c r="F27" s="166">
        <f>SUM(F28:F32)</f>
        <v>8255861.3200000003</v>
      </c>
    </row>
    <row r="28" spans="1:6" ht="19.5">
      <c r="A28" s="254" t="s">
        <v>385</v>
      </c>
      <c r="B28" s="165" t="s">
        <v>418</v>
      </c>
      <c r="C28" s="166"/>
      <c r="D28" s="166">
        <v>8000000</v>
      </c>
      <c r="E28" s="166">
        <v>0</v>
      </c>
      <c r="F28" s="166">
        <v>0</v>
      </c>
    </row>
    <row r="29" spans="1:6" ht="19.5">
      <c r="A29" s="254" t="s">
        <v>386</v>
      </c>
      <c r="B29" s="165" t="s">
        <v>419</v>
      </c>
      <c r="C29" s="166">
        <v>40000000</v>
      </c>
      <c r="D29" s="166">
        <v>20000000</v>
      </c>
      <c r="E29" s="166">
        <v>13600</v>
      </c>
      <c r="F29" s="166">
        <v>0</v>
      </c>
    </row>
    <row r="30" spans="1:6" ht="19.5">
      <c r="A30" s="254" t="s">
        <v>387</v>
      </c>
      <c r="B30" s="165" t="s">
        <v>423</v>
      </c>
      <c r="C30" s="166"/>
      <c r="D30" s="166"/>
      <c r="E30" s="166">
        <v>0</v>
      </c>
      <c r="F30" s="166">
        <v>0</v>
      </c>
    </row>
    <row r="31" spans="1:6" ht="19.5">
      <c r="A31" s="254" t="s">
        <v>388</v>
      </c>
      <c r="B31" s="165" t="s">
        <v>628</v>
      </c>
      <c r="C31" s="166">
        <v>60000</v>
      </c>
      <c r="D31" s="166">
        <v>100000</v>
      </c>
      <c r="E31" s="166"/>
      <c r="F31" s="166"/>
    </row>
    <row r="32" spans="1:6" ht="19.5">
      <c r="A32" s="254" t="s">
        <v>389</v>
      </c>
      <c r="B32" s="165" t="s">
        <v>420</v>
      </c>
      <c r="C32" s="166">
        <v>4000000</v>
      </c>
      <c r="D32" s="166">
        <v>4000000</v>
      </c>
      <c r="E32" s="166">
        <v>10151788.34</v>
      </c>
      <c r="F32" s="166">
        <v>8255861.3200000003</v>
      </c>
    </row>
    <row r="33" spans="1:6" ht="19.5">
      <c r="A33" s="254"/>
      <c r="B33" s="165"/>
      <c r="C33" s="166"/>
      <c r="D33" s="166"/>
      <c r="E33" s="166"/>
      <c r="F33" s="166"/>
    </row>
    <row r="34" spans="1:6" ht="20.25">
      <c r="A34" s="254">
        <v>12020800</v>
      </c>
      <c r="B34" s="178" t="s">
        <v>547</v>
      </c>
      <c r="C34" s="168">
        <f>SUM(C37:C50)</f>
        <v>169156319</v>
      </c>
      <c r="D34" s="168">
        <f>SUM(D37:D50)</f>
        <v>205816319</v>
      </c>
      <c r="E34" s="168">
        <f>SUM(E37:E50)</f>
        <v>85731924.519999996</v>
      </c>
      <c r="F34" s="168">
        <f>SUM(F37:F50)</f>
        <v>167075662.36000001</v>
      </c>
    </row>
    <row r="35" spans="1:6" ht="20.25">
      <c r="A35" s="254"/>
      <c r="B35" s="178"/>
      <c r="C35" s="197"/>
      <c r="D35" s="197"/>
      <c r="E35" s="166"/>
      <c r="F35" s="166"/>
    </row>
    <row r="36" spans="1:6" ht="20.25">
      <c r="A36" s="254">
        <v>12020803</v>
      </c>
      <c r="B36" s="178" t="s">
        <v>546</v>
      </c>
      <c r="C36" s="168">
        <f>SUM(C37:C50)</f>
        <v>169156319</v>
      </c>
      <c r="D36" s="168">
        <f>SUM(D37:D50)</f>
        <v>205816319</v>
      </c>
      <c r="E36" s="168">
        <f>SUM(E37:E50)</f>
        <v>85731924.519999996</v>
      </c>
      <c r="F36" s="168">
        <f>SUM(F37:F50)</f>
        <v>167075662.36000001</v>
      </c>
    </row>
    <row r="37" spans="1:6" ht="19.5">
      <c r="A37" s="254" t="s">
        <v>385</v>
      </c>
      <c r="B37" s="165" t="s">
        <v>411</v>
      </c>
      <c r="C37" s="166">
        <v>200000</v>
      </c>
      <c r="D37" s="166">
        <v>500000</v>
      </c>
      <c r="E37" s="166">
        <v>180080</v>
      </c>
      <c r="F37" s="166">
        <v>231493</v>
      </c>
    </row>
    <row r="38" spans="1:6" ht="19.5">
      <c r="A38" s="254" t="s">
        <v>386</v>
      </c>
      <c r="B38" s="165" t="s">
        <v>412</v>
      </c>
      <c r="C38" s="340">
        <v>2470000</v>
      </c>
      <c r="D38" s="340">
        <v>24700000</v>
      </c>
      <c r="E38" s="166">
        <v>1372500</v>
      </c>
      <c r="F38" s="166">
        <v>1020000</v>
      </c>
    </row>
    <row r="39" spans="1:6" ht="19.5">
      <c r="A39" s="254" t="s">
        <v>387</v>
      </c>
      <c r="B39" s="165" t="s">
        <v>415</v>
      </c>
      <c r="C39" s="166"/>
      <c r="D39" s="166">
        <v>100000</v>
      </c>
      <c r="E39" s="166">
        <v>0</v>
      </c>
      <c r="F39" s="166">
        <v>157782.5</v>
      </c>
    </row>
    <row r="40" spans="1:6" ht="19.5">
      <c r="A40" s="254" t="s">
        <v>388</v>
      </c>
      <c r="B40" s="165" t="s">
        <v>763</v>
      </c>
      <c r="C40" s="166">
        <v>10000</v>
      </c>
      <c r="D40" s="166">
        <v>100000</v>
      </c>
      <c r="E40" s="166">
        <v>65000</v>
      </c>
      <c r="F40" s="166">
        <v>30600</v>
      </c>
    </row>
    <row r="41" spans="1:6" ht="19.5">
      <c r="A41" s="254" t="s">
        <v>389</v>
      </c>
      <c r="B41" s="165" t="s">
        <v>422</v>
      </c>
      <c r="C41" s="166">
        <v>4820000</v>
      </c>
      <c r="D41" s="166">
        <v>4620000</v>
      </c>
      <c r="E41" s="166">
        <v>1753248.52</v>
      </c>
      <c r="F41" s="166">
        <v>1774800</v>
      </c>
    </row>
    <row r="42" spans="1:6" ht="19.5">
      <c r="A42" s="254" t="s">
        <v>390</v>
      </c>
      <c r="B42" s="165" t="s">
        <v>428</v>
      </c>
      <c r="C42" s="166">
        <v>360000</v>
      </c>
      <c r="D42" s="166">
        <v>600000</v>
      </c>
      <c r="E42" s="166">
        <v>0</v>
      </c>
      <c r="F42" s="166">
        <v>5000</v>
      </c>
    </row>
    <row r="43" spans="1:6" ht="19.5">
      <c r="A43" s="254" t="s">
        <v>391</v>
      </c>
      <c r="B43" s="165" t="s">
        <v>429</v>
      </c>
      <c r="C43" s="166"/>
      <c r="D43" s="166">
        <v>400000</v>
      </c>
      <c r="E43" s="166">
        <v>0</v>
      </c>
      <c r="F43" s="166">
        <v>0</v>
      </c>
    </row>
    <row r="44" spans="1:6" ht="19.5">
      <c r="A44" s="254" t="s">
        <v>430</v>
      </c>
      <c r="B44" s="165" t="s">
        <v>632</v>
      </c>
      <c r="C44" s="166">
        <v>67485769</v>
      </c>
      <c r="D44" s="166">
        <v>67485769</v>
      </c>
      <c r="E44" s="166">
        <v>12685811</v>
      </c>
      <c r="F44" s="166">
        <v>60853367</v>
      </c>
    </row>
    <row r="45" spans="1:6" ht="19.5">
      <c r="A45" s="254" t="s">
        <v>449</v>
      </c>
      <c r="B45" s="165" t="s">
        <v>633</v>
      </c>
      <c r="C45" s="166">
        <v>55689010</v>
      </c>
      <c r="D45" s="166">
        <v>55689010</v>
      </c>
      <c r="E45" s="166">
        <v>30021939</v>
      </c>
      <c r="F45" s="166">
        <v>36726786.859999999</v>
      </c>
    </row>
    <row r="46" spans="1:6" ht="19.5">
      <c r="A46" s="254" t="s">
        <v>450</v>
      </c>
      <c r="B46" s="165" t="s">
        <v>634</v>
      </c>
      <c r="C46" s="166">
        <v>15148206</v>
      </c>
      <c r="D46" s="166">
        <v>15148206</v>
      </c>
      <c r="E46" s="166">
        <v>19253346</v>
      </c>
      <c r="F46" s="166">
        <v>18288251</v>
      </c>
    </row>
    <row r="47" spans="1:6" ht="19.5">
      <c r="A47" s="254" t="s">
        <v>451</v>
      </c>
      <c r="B47" s="165" t="s">
        <v>635</v>
      </c>
      <c r="C47" s="166">
        <v>22973334</v>
      </c>
      <c r="D47" s="166">
        <v>22973334</v>
      </c>
      <c r="E47" s="166">
        <v>20400000</v>
      </c>
      <c r="F47" s="166">
        <v>47987582</v>
      </c>
    </row>
    <row r="48" spans="1:6" ht="19.5">
      <c r="A48" s="254" t="s">
        <v>452</v>
      </c>
      <c r="B48" s="165" t="s">
        <v>636</v>
      </c>
      <c r="C48" s="166"/>
      <c r="D48" s="166">
        <v>500000</v>
      </c>
      <c r="E48" s="166">
        <v>0</v>
      </c>
      <c r="F48" s="166">
        <v>0</v>
      </c>
    </row>
    <row r="49" spans="1:6" ht="19.5">
      <c r="A49" s="254" t="s">
        <v>666</v>
      </c>
      <c r="B49" s="165" t="s">
        <v>637</v>
      </c>
      <c r="C49" s="166"/>
      <c r="D49" s="166">
        <v>7500000</v>
      </c>
      <c r="E49" s="166">
        <v>0</v>
      </c>
      <c r="F49" s="166">
        <v>0</v>
      </c>
    </row>
    <row r="50" spans="1:6" ht="19.5">
      <c r="A50" s="254" t="s">
        <v>667</v>
      </c>
      <c r="B50" s="165" t="s">
        <v>638</v>
      </c>
      <c r="C50" s="166"/>
      <c r="D50" s="166">
        <v>5500000</v>
      </c>
      <c r="E50" s="166">
        <v>0</v>
      </c>
      <c r="F50" s="166">
        <v>0</v>
      </c>
    </row>
    <row r="51" spans="1:6" ht="19.5">
      <c r="A51" s="254"/>
      <c r="B51" s="165"/>
      <c r="C51" s="166"/>
      <c r="D51" s="166"/>
      <c r="E51" s="166">
        <v>0</v>
      </c>
      <c r="F51" s="166">
        <v>0</v>
      </c>
    </row>
    <row r="52" spans="1:6" ht="20.25">
      <c r="A52" s="254">
        <v>12020900</v>
      </c>
      <c r="B52" s="178" t="s">
        <v>549</v>
      </c>
      <c r="C52" s="168">
        <f>SUM(C54+C57)</f>
        <v>3460000</v>
      </c>
      <c r="D52" s="168">
        <f>SUM(D54+D57)</f>
        <v>6970900</v>
      </c>
      <c r="E52" s="168">
        <f>SUM(E54+E57)</f>
        <v>2928325.5</v>
      </c>
      <c r="F52" s="168">
        <f>SUM(F54+F57)</f>
        <v>17277913.300000001</v>
      </c>
    </row>
    <row r="53" spans="1:6" ht="20.25">
      <c r="A53" s="254"/>
      <c r="B53" s="178"/>
      <c r="C53" s="197"/>
      <c r="D53" s="197"/>
      <c r="E53" s="166"/>
      <c r="F53" s="166"/>
    </row>
    <row r="54" spans="1:6" ht="19.5">
      <c r="A54" s="254">
        <v>12020901</v>
      </c>
      <c r="B54" s="254" t="s">
        <v>548</v>
      </c>
      <c r="C54" s="166">
        <f>SUM(C55:C56)</f>
        <v>1500000</v>
      </c>
      <c r="D54" s="166">
        <f>SUM(D55:D56)</f>
        <v>5010900</v>
      </c>
      <c r="E54" s="166">
        <f>SUM(E55:E56)</f>
        <v>1338120</v>
      </c>
      <c r="F54" s="166">
        <f>SUM(F55:F56)</f>
        <v>1699194.8199999998</v>
      </c>
    </row>
    <row r="55" spans="1:6" ht="19.5">
      <c r="A55" s="254" t="s">
        <v>385</v>
      </c>
      <c r="B55" s="190" t="s">
        <v>425</v>
      </c>
      <c r="C55" s="324"/>
      <c r="D55" s="324">
        <v>3510900</v>
      </c>
      <c r="E55" s="166">
        <v>1020000</v>
      </c>
      <c r="F55" s="166">
        <v>632194.81999999995</v>
      </c>
    </row>
    <row r="56" spans="1:6" ht="19.5">
      <c r="A56" s="254" t="s">
        <v>386</v>
      </c>
      <c r="B56" s="190" t="s">
        <v>426</v>
      </c>
      <c r="C56" s="324">
        <v>1500000</v>
      </c>
      <c r="D56" s="324">
        <v>1500000</v>
      </c>
      <c r="E56" s="166">
        <v>318120</v>
      </c>
      <c r="F56" s="166">
        <v>1067000</v>
      </c>
    </row>
    <row r="57" spans="1:6" ht="19.5">
      <c r="A57" s="254">
        <v>12020905</v>
      </c>
      <c r="B57" s="254" t="s">
        <v>629</v>
      </c>
      <c r="C57" s="266">
        <f>C58</f>
        <v>1960000</v>
      </c>
      <c r="D57" s="266">
        <f>D58</f>
        <v>1960000</v>
      </c>
      <c r="E57" s="266">
        <f>E58</f>
        <v>1590205.5</v>
      </c>
      <c r="F57" s="266">
        <f>F58</f>
        <v>15578718.48</v>
      </c>
    </row>
    <row r="58" spans="1:6" ht="19.5">
      <c r="A58" s="255" t="s">
        <v>385</v>
      </c>
      <c r="B58" s="165" t="s">
        <v>424</v>
      </c>
      <c r="C58" s="166">
        <v>1960000</v>
      </c>
      <c r="D58" s="166">
        <v>1960000</v>
      </c>
      <c r="E58" s="166">
        <v>1590205.5</v>
      </c>
      <c r="F58" s="166">
        <v>15578718.48</v>
      </c>
    </row>
    <row r="59" spans="1:6" ht="19.5">
      <c r="A59" s="254"/>
      <c r="B59" s="165"/>
      <c r="C59" s="166"/>
      <c r="D59" s="166"/>
      <c r="E59" s="166"/>
      <c r="F59" s="166"/>
    </row>
    <row r="60" spans="1:6" ht="20.25">
      <c r="A60" s="254"/>
      <c r="B60" s="355" t="s">
        <v>320</v>
      </c>
      <c r="C60" s="168">
        <f>SUM(C12+C24+C34+C52)</f>
        <v>218176319</v>
      </c>
      <c r="D60" s="168">
        <f>SUM(D12+D24+D34+D52)</f>
        <v>248837219</v>
      </c>
      <c r="E60" s="168">
        <f>SUM(E12+E24+E34+E52)</f>
        <v>98835638.359999999</v>
      </c>
      <c r="F60" s="168">
        <f>SUM(F12+F24+F34+F52)</f>
        <v>192649436.98000002</v>
      </c>
    </row>
    <row r="61" spans="1:6">
      <c r="C61" s="36"/>
    </row>
    <row r="62" spans="1:6">
      <c r="C62" s="36"/>
    </row>
    <row r="63" spans="1:6">
      <c r="C63" s="36"/>
    </row>
    <row r="64" spans="1:6">
      <c r="C64" s="36"/>
    </row>
  </sheetData>
  <sortState ref="A11:F34">
    <sortCondition ref="A13"/>
  </sortState>
  <mergeCells count="4">
    <mergeCell ref="A2:F2"/>
    <mergeCell ref="A4:F4"/>
    <mergeCell ref="A6:F6"/>
    <mergeCell ref="A7:F7"/>
  </mergeCells>
  <pageMargins left="0.7" right="0.7" top="0.75" bottom="0.75" header="0.3" footer="0.3"/>
  <pageSetup scale="41" orientation="landscape" r:id="rId1"/>
  <headerFooter>
    <oddFooter>&amp;R&amp;16Page 34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workbookViewId="0">
      <selection activeCell="B21" sqref="B21"/>
    </sheetView>
  </sheetViews>
  <sheetFormatPr defaultRowHeight="15"/>
  <cols>
    <col min="1" max="1" width="24.140625" style="117" customWidth="1"/>
    <col min="2" max="2" width="78.85546875" customWidth="1"/>
    <col min="3" max="3" width="24" customWidth="1"/>
    <col min="4" max="4" width="22.140625" customWidth="1"/>
    <col min="5" max="5" width="27" customWidth="1"/>
    <col min="6" max="6" width="22.7109375" customWidth="1"/>
  </cols>
  <sheetData>
    <row r="1" spans="1:6" ht="19.5">
      <c r="A1" s="253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19.5">
      <c r="A4" s="253"/>
      <c r="B4" s="169"/>
      <c r="C4" s="169"/>
      <c r="D4" s="169"/>
      <c r="E4" s="169"/>
      <c r="F4" s="169"/>
    </row>
    <row r="5" spans="1:6" ht="20.25">
      <c r="A5" s="393" t="s">
        <v>751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511</v>
      </c>
      <c r="C6" s="172"/>
      <c r="D6" s="171"/>
      <c r="E6" s="171"/>
      <c r="F6" s="171"/>
    </row>
    <row r="7" spans="1:6" ht="20.25">
      <c r="A7" s="393" t="s">
        <v>157</v>
      </c>
      <c r="B7" s="393"/>
      <c r="C7" s="393"/>
      <c r="D7" s="393"/>
      <c r="E7" s="393"/>
      <c r="F7" s="393"/>
    </row>
    <row r="8" spans="1:6" ht="20.25">
      <c r="A8" s="393" t="s">
        <v>208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4"/>
      <c r="B11" s="241"/>
      <c r="C11" s="242">
        <v>2017</v>
      </c>
      <c r="D11" s="242">
        <v>2016</v>
      </c>
      <c r="E11" s="243" t="s">
        <v>821</v>
      </c>
      <c r="F11" s="242">
        <v>2015</v>
      </c>
    </row>
    <row r="12" spans="1:6" ht="19.5">
      <c r="A12" s="254"/>
      <c r="B12" s="165"/>
      <c r="C12" s="165"/>
      <c r="D12" s="165"/>
      <c r="E12" s="165"/>
      <c r="F12" s="155"/>
    </row>
    <row r="13" spans="1:6" ht="20.25">
      <c r="A13" s="178">
        <v>12020400</v>
      </c>
      <c r="B13" s="178" t="s">
        <v>6</v>
      </c>
      <c r="C13" s="197">
        <f t="shared" ref="C13:F14" si="0">C14</f>
        <v>300000</v>
      </c>
      <c r="D13" s="197">
        <f t="shared" si="0"/>
        <v>0</v>
      </c>
      <c r="E13" s="197">
        <f t="shared" si="0"/>
        <v>0</v>
      </c>
      <c r="F13" s="197">
        <f t="shared" si="0"/>
        <v>0</v>
      </c>
    </row>
    <row r="14" spans="1:6" s="137" customFormat="1" ht="19.5">
      <c r="A14" s="309">
        <v>120204456</v>
      </c>
      <c r="B14" s="186" t="s">
        <v>694</v>
      </c>
      <c r="C14" s="200">
        <f t="shared" si="0"/>
        <v>300000</v>
      </c>
      <c r="D14" s="200">
        <f t="shared" si="0"/>
        <v>0</v>
      </c>
      <c r="E14" s="200">
        <f t="shared" si="0"/>
        <v>0</v>
      </c>
      <c r="F14" s="200">
        <f t="shared" si="0"/>
        <v>0</v>
      </c>
    </row>
    <row r="15" spans="1:6" ht="19.5">
      <c r="A15" s="254" t="s">
        <v>385</v>
      </c>
      <c r="B15" s="165" t="s">
        <v>158</v>
      </c>
      <c r="C15" s="166">
        <v>300000</v>
      </c>
      <c r="D15" s="166">
        <v>0</v>
      </c>
      <c r="E15" s="166">
        <v>0</v>
      </c>
      <c r="F15" s="166">
        <v>0</v>
      </c>
    </row>
    <row r="16" spans="1:6" ht="19.5">
      <c r="A16" s="254"/>
      <c r="B16" s="165"/>
      <c r="C16" s="166"/>
      <c r="D16" s="166"/>
      <c r="E16" s="166"/>
      <c r="F16" s="166"/>
    </row>
    <row r="17" spans="1:6" ht="20.25">
      <c r="A17" s="178">
        <v>12020500</v>
      </c>
      <c r="B17" s="178" t="s">
        <v>85</v>
      </c>
      <c r="C17" s="197">
        <f>C18</f>
        <v>750000</v>
      </c>
      <c r="D17" s="197">
        <f>D18</f>
        <v>400000</v>
      </c>
      <c r="E17" s="197">
        <f>E18</f>
        <v>120000</v>
      </c>
      <c r="F17" s="197">
        <f>F18</f>
        <v>200000</v>
      </c>
    </row>
    <row r="18" spans="1:6" s="137" customFormat="1" ht="19.5">
      <c r="A18" s="309">
        <v>12020501</v>
      </c>
      <c r="B18" s="309" t="s">
        <v>693</v>
      </c>
      <c r="C18" s="200">
        <f>C19+C20</f>
        <v>750000</v>
      </c>
      <c r="D18" s="200">
        <f>D19+D20</f>
        <v>400000</v>
      </c>
      <c r="E18" s="200">
        <f>E19+E20</f>
        <v>120000</v>
      </c>
      <c r="F18" s="200">
        <f>F19+F20</f>
        <v>200000</v>
      </c>
    </row>
    <row r="19" spans="1:6" ht="19.5">
      <c r="A19" s="255"/>
      <c r="B19" s="165" t="s">
        <v>159</v>
      </c>
      <c r="C19" s="166">
        <v>300000</v>
      </c>
      <c r="D19" s="166">
        <v>400000</v>
      </c>
      <c r="E19" s="166">
        <v>120000</v>
      </c>
      <c r="F19" s="166">
        <v>200000</v>
      </c>
    </row>
    <row r="20" spans="1:6" ht="19.5">
      <c r="A20" s="254"/>
      <c r="B20" s="165" t="s">
        <v>752</v>
      </c>
      <c r="C20" s="166">
        <v>450000</v>
      </c>
      <c r="D20" s="166"/>
      <c r="E20" s="166"/>
      <c r="F20" s="166"/>
    </row>
    <row r="21" spans="1:6" ht="19.5">
      <c r="A21" s="254"/>
      <c r="B21" s="165"/>
      <c r="C21" s="166"/>
      <c r="D21" s="166"/>
      <c r="E21" s="166"/>
      <c r="F21" s="166"/>
    </row>
    <row r="22" spans="1:6" ht="19.5">
      <c r="A22" s="254"/>
      <c r="B22" s="165"/>
      <c r="C22" s="166"/>
      <c r="D22" s="166"/>
      <c r="E22" s="166"/>
      <c r="F22" s="166"/>
    </row>
    <row r="23" spans="1:6" ht="20.25">
      <c r="A23" s="254"/>
      <c r="B23" s="167" t="s">
        <v>320</v>
      </c>
      <c r="C23" s="168">
        <f>C13+C17</f>
        <v>1050000</v>
      </c>
      <c r="D23" s="168">
        <f>D13+D17</f>
        <v>400000</v>
      </c>
      <c r="E23" s="168">
        <f>E13+E17</f>
        <v>120000</v>
      </c>
      <c r="F23" s="168">
        <f>F13+F17</f>
        <v>200000</v>
      </c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1" orientation="landscape" r:id="rId1"/>
  <headerFooter>
    <oddFooter>&amp;R&amp;16Page 35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C13" sqref="C13:F19"/>
    </sheetView>
  </sheetViews>
  <sheetFormatPr defaultRowHeight="15"/>
  <cols>
    <col min="1" max="1" width="24.42578125" bestFit="1" customWidth="1"/>
    <col min="2" max="2" width="59.28515625" customWidth="1"/>
    <col min="3" max="3" width="24.42578125" customWidth="1"/>
    <col min="4" max="4" width="24.28515625" customWidth="1"/>
    <col min="5" max="5" width="26.28515625" customWidth="1"/>
    <col min="6" max="6" width="24.71093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512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513</v>
      </c>
      <c r="C6" s="172"/>
      <c r="D6" s="171"/>
      <c r="E6" s="171"/>
      <c r="F6" s="171"/>
    </row>
    <row r="7" spans="1:6" ht="20.25">
      <c r="A7" s="393" t="s">
        <v>626</v>
      </c>
      <c r="B7" s="393"/>
      <c r="C7" s="393"/>
      <c r="D7" s="393"/>
      <c r="E7" s="393"/>
      <c r="F7" s="393"/>
    </row>
    <row r="8" spans="1:6" ht="20.25">
      <c r="A8" s="393" t="s">
        <v>182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342" t="s">
        <v>3</v>
      </c>
      <c r="B10" s="342" t="s">
        <v>5</v>
      </c>
      <c r="C10" s="174" t="s">
        <v>342</v>
      </c>
      <c r="D10" s="174" t="s">
        <v>342</v>
      </c>
      <c r="E10" s="174" t="s">
        <v>332</v>
      </c>
      <c r="F10" s="174" t="s">
        <v>332</v>
      </c>
    </row>
    <row r="11" spans="1:6" s="54" customFormat="1" ht="20.25">
      <c r="A11" s="375"/>
      <c r="B11" s="375"/>
      <c r="C11" s="342">
        <v>2017</v>
      </c>
      <c r="D11" s="342">
        <v>2016</v>
      </c>
      <c r="E11" s="342" t="s">
        <v>821</v>
      </c>
      <c r="F11" s="3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178" t="s">
        <v>590</v>
      </c>
      <c r="C13" s="197">
        <f t="shared" ref="C13:F14" si="0">C14</f>
        <v>3000000</v>
      </c>
      <c r="D13" s="197">
        <f t="shared" si="0"/>
        <v>3000000</v>
      </c>
      <c r="E13" s="197">
        <f t="shared" si="0"/>
        <v>1336000</v>
      </c>
      <c r="F13" s="197">
        <f t="shared" si="0"/>
        <v>2269000</v>
      </c>
    </row>
    <row r="14" spans="1:6" s="137" customFormat="1" ht="19.5">
      <c r="A14" s="294">
        <v>12020466</v>
      </c>
      <c r="B14" s="186" t="s">
        <v>701</v>
      </c>
      <c r="C14" s="200">
        <f t="shared" si="0"/>
        <v>3000000</v>
      </c>
      <c r="D14" s="200">
        <f t="shared" si="0"/>
        <v>3000000</v>
      </c>
      <c r="E14" s="200">
        <f t="shared" si="0"/>
        <v>1336000</v>
      </c>
      <c r="F14" s="200">
        <f t="shared" si="0"/>
        <v>2269000</v>
      </c>
    </row>
    <row r="15" spans="1:6" ht="19.5">
      <c r="A15" s="191" t="s">
        <v>385</v>
      </c>
      <c r="B15" s="165" t="s">
        <v>160</v>
      </c>
      <c r="C15" s="166">
        <v>3000000</v>
      </c>
      <c r="D15" s="166">
        <v>3000000</v>
      </c>
      <c r="E15" s="166">
        <v>1336000</v>
      </c>
      <c r="F15" s="166">
        <v>2269000</v>
      </c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/>
      <c r="B19" s="178" t="s">
        <v>320</v>
      </c>
      <c r="C19" s="197">
        <f>C13+C17</f>
        <v>3000000</v>
      </c>
      <c r="D19" s="168">
        <f>D13+D17</f>
        <v>3000000</v>
      </c>
      <c r="E19" s="168">
        <f>E13+E17</f>
        <v>1336000</v>
      </c>
      <c r="F19" s="168">
        <f>F13+F17</f>
        <v>2269000</v>
      </c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6" orientation="landscape" r:id="rId1"/>
  <headerFooter>
    <oddFooter>&amp;R&amp;16Page 36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B13" sqref="B13"/>
    </sheetView>
  </sheetViews>
  <sheetFormatPr defaultRowHeight="15"/>
  <cols>
    <col min="1" max="1" width="24.5703125" customWidth="1"/>
    <col min="2" max="2" width="59.140625" customWidth="1"/>
    <col min="3" max="3" width="24.140625" customWidth="1"/>
    <col min="4" max="4" width="24.85546875" customWidth="1"/>
    <col min="5" max="5" width="23.42578125" customWidth="1"/>
    <col min="6" max="6" width="23.57031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830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512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513</v>
      </c>
      <c r="C6" s="172"/>
      <c r="D6" s="171"/>
      <c r="E6" s="171"/>
      <c r="F6" s="171"/>
    </row>
    <row r="7" spans="1:6" ht="20.25">
      <c r="A7" s="393" t="s">
        <v>618</v>
      </c>
      <c r="B7" s="393"/>
      <c r="C7" s="393"/>
      <c r="D7" s="393"/>
      <c r="E7" s="393"/>
      <c r="F7" s="393"/>
    </row>
    <row r="8" spans="1:6" ht="20.25">
      <c r="A8" s="393" t="s">
        <v>182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342" t="s">
        <v>3</v>
      </c>
      <c r="B10" s="342" t="s">
        <v>5</v>
      </c>
      <c r="C10" s="174" t="s">
        <v>342</v>
      </c>
      <c r="D10" s="174" t="s">
        <v>342</v>
      </c>
      <c r="E10" s="174" t="s">
        <v>332</v>
      </c>
      <c r="F10" s="174" t="s">
        <v>332</v>
      </c>
    </row>
    <row r="11" spans="1:6" ht="20.25">
      <c r="A11" s="341"/>
      <c r="B11" s="341"/>
      <c r="C11" s="342">
        <v>2017</v>
      </c>
      <c r="D11" s="342">
        <v>2016</v>
      </c>
      <c r="E11" s="342" t="s">
        <v>722</v>
      </c>
      <c r="F11" s="3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367" t="s">
        <v>6</v>
      </c>
      <c r="C13" s="368">
        <f>C14</f>
        <v>3000000</v>
      </c>
      <c r="D13" s="368">
        <f>D14</f>
        <v>2000000</v>
      </c>
      <c r="E13" s="368">
        <f>E14</f>
        <v>905000</v>
      </c>
      <c r="F13" s="368">
        <f>F14</f>
        <v>1800000</v>
      </c>
    </row>
    <row r="14" spans="1:6" s="137" customFormat="1" ht="20.25">
      <c r="A14" s="294">
        <v>12020466</v>
      </c>
      <c r="B14" s="309" t="s">
        <v>700</v>
      </c>
      <c r="C14" s="199">
        <v>3000000</v>
      </c>
      <c r="D14" s="199">
        <f>D15</f>
        <v>2000000</v>
      </c>
      <c r="E14" s="199">
        <f>E15</f>
        <v>905000</v>
      </c>
      <c r="F14" s="199">
        <f>F15</f>
        <v>1800000</v>
      </c>
    </row>
    <row r="15" spans="1:6" ht="19.5">
      <c r="A15" s="191" t="s">
        <v>385</v>
      </c>
      <c r="B15" s="165" t="s">
        <v>160</v>
      </c>
      <c r="C15" s="166">
        <v>3000000</v>
      </c>
      <c r="D15" s="166">
        <v>2000000</v>
      </c>
      <c r="E15" s="166">
        <v>905000</v>
      </c>
      <c r="F15" s="166">
        <v>1800000</v>
      </c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/>
      <c r="B19" s="178" t="s">
        <v>320</v>
      </c>
      <c r="C19" s="197">
        <f>C14+C17</f>
        <v>3000000</v>
      </c>
      <c r="D19" s="168">
        <f>D14+D17</f>
        <v>2000000</v>
      </c>
      <c r="E19" s="168">
        <f>E14+E17</f>
        <v>905000</v>
      </c>
      <c r="F19" s="168">
        <f>F14+F17</f>
        <v>1800000</v>
      </c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8" orientation="landscape" r:id="rId1"/>
  <headerFooter>
    <oddFooter>&amp;R&amp;16Page 37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295"/>
  <sheetViews>
    <sheetView view="pageBreakPreview" zoomScale="50" zoomScaleSheetLayoutView="50" workbookViewId="0">
      <selection activeCell="A5" sqref="A5:F5"/>
    </sheetView>
  </sheetViews>
  <sheetFormatPr defaultRowHeight="15"/>
  <cols>
    <col min="1" max="1" width="30.85546875" style="117" customWidth="1"/>
    <col min="2" max="2" width="91.7109375" customWidth="1"/>
    <col min="3" max="3" width="35.42578125" customWidth="1"/>
    <col min="4" max="4" width="31.5703125" style="46" customWidth="1"/>
    <col min="5" max="5" width="29.85546875" style="36" customWidth="1"/>
    <col min="6" max="6" width="28.7109375" customWidth="1"/>
  </cols>
  <sheetData>
    <row r="1" spans="1:6" ht="19.5">
      <c r="A1" s="253"/>
      <c r="B1" s="169"/>
      <c r="C1" s="169"/>
      <c r="D1" s="356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357"/>
      <c r="E3" s="268"/>
      <c r="F3" s="252"/>
    </row>
    <row r="4" spans="1:6" ht="19.5">
      <c r="A4" s="253"/>
      <c r="B4" s="169"/>
      <c r="C4" s="169"/>
      <c r="D4" s="356"/>
      <c r="E4" s="170"/>
      <c r="F4" s="169"/>
    </row>
    <row r="5" spans="1:6" ht="20.25">
      <c r="A5" s="393" t="s">
        <v>161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514</v>
      </c>
      <c r="C6" s="172"/>
      <c r="D6" s="358"/>
      <c r="E6" s="173"/>
      <c r="F6" s="171"/>
    </row>
    <row r="7" spans="1:6" ht="20.25">
      <c r="A7" s="393" t="s">
        <v>515</v>
      </c>
      <c r="B7" s="393"/>
      <c r="C7" s="393"/>
      <c r="D7" s="393"/>
      <c r="E7" s="393"/>
      <c r="F7" s="393"/>
    </row>
    <row r="8" spans="1:6" ht="20.25">
      <c r="A8" s="393" t="s">
        <v>195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356"/>
      <c r="E9" s="170"/>
      <c r="F9" s="169"/>
    </row>
    <row r="10" spans="1:6" ht="40.5">
      <c r="A10" s="242" t="s">
        <v>3</v>
      </c>
      <c r="B10" s="242" t="s">
        <v>5</v>
      </c>
      <c r="C10" s="250" t="s">
        <v>350</v>
      </c>
      <c r="D10" s="359" t="s">
        <v>350</v>
      </c>
      <c r="E10" s="271" t="s">
        <v>332</v>
      </c>
      <c r="F10" s="250" t="s">
        <v>332</v>
      </c>
    </row>
    <row r="11" spans="1:6" ht="36" customHeight="1">
      <c r="A11" s="244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6.5" customHeight="1">
      <c r="A12" s="254"/>
      <c r="B12" s="165"/>
      <c r="C12" s="165"/>
      <c r="D12" s="165"/>
      <c r="E12" s="166"/>
      <c r="F12" s="155"/>
    </row>
    <row r="13" spans="1:6" ht="27.95" customHeight="1">
      <c r="A13" s="178">
        <v>12021100</v>
      </c>
      <c r="B13" s="178" t="s">
        <v>162</v>
      </c>
      <c r="C13" s="168">
        <f>C15</f>
        <v>21048990.91</v>
      </c>
      <c r="D13" s="168">
        <f>SUM(D15+D44)</f>
        <v>31255664.220000003</v>
      </c>
      <c r="E13" s="168">
        <f>SUM(E15+E44)</f>
        <v>1186915.5</v>
      </c>
      <c r="F13" s="168">
        <f>SUM(F15+F44)</f>
        <v>3125286.9099999997</v>
      </c>
    </row>
    <row r="14" spans="1:6" ht="27.95" customHeight="1">
      <c r="A14" s="254"/>
      <c r="B14" s="165"/>
      <c r="C14" s="166"/>
      <c r="D14" s="166"/>
      <c r="E14" s="166"/>
      <c r="F14" s="166"/>
    </row>
    <row r="15" spans="1:6" ht="27.95" customHeight="1">
      <c r="A15" s="254">
        <v>12021102</v>
      </c>
      <c r="B15" s="165" t="s">
        <v>163</v>
      </c>
      <c r="C15" s="166">
        <f>SUM(C16:C45)</f>
        <v>21048990.91</v>
      </c>
      <c r="D15" s="166">
        <f>SUM(D16:D44)</f>
        <v>31255664.220000003</v>
      </c>
      <c r="E15" s="166">
        <f>SUM(E16:E44)</f>
        <v>1186915.5</v>
      </c>
      <c r="F15" s="166">
        <f>SUM(F16:F44)</f>
        <v>3125286.9099999997</v>
      </c>
    </row>
    <row r="16" spans="1:6" ht="27.95" customHeight="1">
      <c r="A16" s="254" t="s">
        <v>550</v>
      </c>
      <c r="B16" s="165" t="s">
        <v>196</v>
      </c>
      <c r="C16" s="166">
        <v>8607812.5</v>
      </c>
      <c r="D16" s="166">
        <v>17215625</v>
      </c>
      <c r="E16" s="166"/>
      <c r="F16" s="166">
        <v>0</v>
      </c>
    </row>
    <row r="17" spans="1:6" ht="27.95" customHeight="1">
      <c r="A17" s="254" t="s">
        <v>551</v>
      </c>
      <c r="B17" s="165" t="s">
        <v>164</v>
      </c>
      <c r="C17" s="166">
        <v>7193352.8499999996</v>
      </c>
      <c r="D17" s="166">
        <v>7193352.8499999996</v>
      </c>
      <c r="E17" s="166"/>
      <c r="F17" s="166">
        <v>0</v>
      </c>
    </row>
    <row r="18" spans="1:6" ht="27.95" customHeight="1">
      <c r="A18" s="254" t="s">
        <v>552</v>
      </c>
      <c r="B18" s="165" t="s">
        <v>165</v>
      </c>
      <c r="C18" s="166">
        <v>39906</v>
      </c>
      <c r="D18" s="166">
        <v>39906</v>
      </c>
      <c r="E18" s="166">
        <v>0</v>
      </c>
      <c r="F18" s="166">
        <v>0</v>
      </c>
    </row>
    <row r="19" spans="1:6" ht="27.95" customHeight="1">
      <c r="A19" s="254" t="s">
        <v>553</v>
      </c>
      <c r="B19" s="165" t="s">
        <v>166</v>
      </c>
      <c r="C19" s="166">
        <v>33654.120000000003</v>
      </c>
      <c r="D19" s="166">
        <v>33564.120000000003</v>
      </c>
      <c r="E19" s="166">
        <v>0</v>
      </c>
      <c r="F19" s="166">
        <v>30207.71</v>
      </c>
    </row>
    <row r="20" spans="1:6" ht="27.95" customHeight="1">
      <c r="A20" s="254" t="s">
        <v>554</v>
      </c>
      <c r="B20" s="165" t="s">
        <v>167</v>
      </c>
      <c r="C20" s="166">
        <v>11480.04</v>
      </c>
      <c r="D20" s="166">
        <v>11480.04</v>
      </c>
      <c r="E20" s="166">
        <v>0</v>
      </c>
      <c r="F20" s="166">
        <v>0</v>
      </c>
    </row>
    <row r="21" spans="1:6" ht="27.95" customHeight="1">
      <c r="A21" s="254" t="s">
        <v>555</v>
      </c>
      <c r="B21" s="165" t="s">
        <v>168</v>
      </c>
      <c r="C21" s="166">
        <v>1609205</v>
      </c>
      <c r="D21" s="166">
        <v>1609205</v>
      </c>
      <c r="E21" s="166"/>
      <c r="F21" s="166">
        <v>0</v>
      </c>
    </row>
    <row r="22" spans="1:6" ht="27.95" customHeight="1">
      <c r="A22" s="254" t="s">
        <v>556</v>
      </c>
      <c r="B22" s="165" t="s">
        <v>197</v>
      </c>
      <c r="C22" s="166"/>
      <c r="D22" s="166">
        <v>870906.5</v>
      </c>
      <c r="E22" s="166">
        <v>0</v>
      </c>
      <c r="F22" s="166">
        <v>0</v>
      </c>
    </row>
    <row r="23" spans="1:6" ht="27.95" customHeight="1">
      <c r="A23" s="254" t="s">
        <v>557</v>
      </c>
      <c r="B23" s="165" t="s">
        <v>169</v>
      </c>
      <c r="C23" s="166">
        <v>116194.16</v>
      </c>
      <c r="D23" s="166">
        <v>116194.16</v>
      </c>
      <c r="E23" s="166">
        <v>0</v>
      </c>
      <c r="F23" s="166">
        <v>0</v>
      </c>
    </row>
    <row r="24" spans="1:6" ht="27.95" customHeight="1">
      <c r="A24" s="254" t="s">
        <v>558</v>
      </c>
      <c r="B24" s="165" t="s">
        <v>170</v>
      </c>
      <c r="C24" s="166">
        <v>916666.65</v>
      </c>
      <c r="D24" s="166">
        <v>916666.65</v>
      </c>
      <c r="E24" s="166">
        <v>0</v>
      </c>
      <c r="F24" s="166">
        <v>0</v>
      </c>
    </row>
    <row r="25" spans="1:6" ht="27.95" customHeight="1">
      <c r="A25" s="254" t="s">
        <v>559</v>
      </c>
      <c r="B25" s="165" t="s">
        <v>198</v>
      </c>
      <c r="C25" s="166">
        <v>35437.32</v>
      </c>
      <c r="D25" s="166">
        <v>35437.32</v>
      </c>
      <c r="E25" s="166">
        <v>0</v>
      </c>
      <c r="F25" s="166">
        <v>0</v>
      </c>
    </row>
    <row r="26" spans="1:6" ht="27.95" customHeight="1">
      <c r="A26" s="254" t="s">
        <v>560</v>
      </c>
      <c r="B26" s="165" t="s">
        <v>199</v>
      </c>
      <c r="C26" s="166">
        <v>2056241.25</v>
      </c>
      <c r="D26" s="166">
        <v>2643738.75</v>
      </c>
      <c r="E26" s="166">
        <v>1057495.5</v>
      </c>
      <c r="F26" s="166">
        <v>2643738.75</v>
      </c>
    </row>
    <row r="27" spans="1:6" ht="27.95" customHeight="1">
      <c r="A27" s="254" t="s">
        <v>561</v>
      </c>
      <c r="B27" s="165" t="s">
        <v>200</v>
      </c>
      <c r="C27" s="166">
        <v>5273.28</v>
      </c>
      <c r="D27" s="166">
        <v>5273.28</v>
      </c>
      <c r="E27" s="166">
        <v>0</v>
      </c>
      <c r="F27" s="166">
        <v>21356.78</v>
      </c>
    </row>
    <row r="28" spans="1:6" ht="27.95" customHeight="1">
      <c r="A28" s="254" t="s">
        <v>562</v>
      </c>
      <c r="B28" s="165" t="s">
        <v>201</v>
      </c>
      <c r="C28" s="166">
        <v>8470</v>
      </c>
      <c r="D28" s="166">
        <v>8470</v>
      </c>
      <c r="E28" s="166">
        <v>0</v>
      </c>
      <c r="F28" s="166">
        <v>8439.75</v>
      </c>
    </row>
    <row r="29" spans="1:6" ht="27.95" customHeight="1">
      <c r="A29" s="254" t="s">
        <v>563</v>
      </c>
      <c r="B29" s="165" t="s">
        <v>171</v>
      </c>
      <c r="C29" s="166">
        <v>40089.4</v>
      </c>
      <c r="D29" s="166">
        <v>40089.4</v>
      </c>
      <c r="E29" s="166">
        <v>0</v>
      </c>
      <c r="F29" s="166">
        <v>55508.4</v>
      </c>
    </row>
    <row r="30" spans="1:6" ht="27.95" customHeight="1">
      <c r="A30" s="254" t="s">
        <v>564</v>
      </c>
      <c r="B30" s="165" t="s">
        <v>172</v>
      </c>
      <c r="C30" s="166">
        <v>1981.87</v>
      </c>
      <c r="D30" s="166">
        <v>1981.87</v>
      </c>
      <c r="E30" s="166">
        <v>0</v>
      </c>
      <c r="F30" s="166">
        <v>0</v>
      </c>
    </row>
    <row r="31" spans="1:6" ht="27.95" customHeight="1">
      <c r="A31" s="254" t="s">
        <v>565</v>
      </c>
      <c r="B31" s="165" t="s">
        <v>173</v>
      </c>
      <c r="C31" s="166">
        <v>9180</v>
      </c>
      <c r="D31" s="166">
        <v>9180</v>
      </c>
      <c r="E31" s="166">
        <v>0</v>
      </c>
      <c r="F31" s="166">
        <v>0</v>
      </c>
    </row>
    <row r="32" spans="1:6" ht="27.95" customHeight="1">
      <c r="A32" s="254" t="s">
        <v>566</v>
      </c>
      <c r="B32" s="165" t="s">
        <v>174</v>
      </c>
      <c r="C32" s="166">
        <v>2825.76</v>
      </c>
      <c r="D32" s="166">
        <v>2825.76</v>
      </c>
      <c r="E32" s="166">
        <v>0</v>
      </c>
      <c r="F32" s="166">
        <v>2850.12</v>
      </c>
    </row>
    <row r="33" spans="1:6" ht="27.95" customHeight="1">
      <c r="A33" s="254" t="s">
        <v>567</v>
      </c>
      <c r="B33" s="165" t="s">
        <v>175</v>
      </c>
      <c r="C33" s="166">
        <v>9634.68</v>
      </c>
      <c r="D33" s="166">
        <v>9634.68</v>
      </c>
      <c r="E33" s="166">
        <v>0</v>
      </c>
      <c r="F33" s="166">
        <v>9634.68</v>
      </c>
    </row>
    <row r="34" spans="1:6" ht="27.95" customHeight="1">
      <c r="A34" s="254" t="s">
        <v>573</v>
      </c>
      <c r="B34" s="165" t="s">
        <v>202</v>
      </c>
      <c r="C34" s="166">
        <v>6000</v>
      </c>
      <c r="D34" s="166">
        <v>6000</v>
      </c>
      <c r="E34" s="166">
        <v>3600</v>
      </c>
      <c r="F34" s="166">
        <v>0</v>
      </c>
    </row>
    <row r="35" spans="1:6" ht="27.95" customHeight="1">
      <c r="A35" s="254" t="s">
        <v>574</v>
      </c>
      <c r="B35" s="165" t="s">
        <v>176</v>
      </c>
      <c r="C35" s="166">
        <v>36000</v>
      </c>
      <c r="D35" s="166">
        <v>36000</v>
      </c>
      <c r="E35" s="166">
        <v>0</v>
      </c>
      <c r="F35" s="166">
        <v>36000</v>
      </c>
    </row>
    <row r="36" spans="1:6" ht="27.95" customHeight="1">
      <c r="A36" s="254" t="s">
        <v>575</v>
      </c>
      <c r="B36" s="165" t="s">
        <v>177</v>
      </c>
      <c r="C36" s="166">
        <v>10000</v>
      </c>
      <c r="D36" s="166">
        <v>10000</v>
      </c>
      <c r="E36" s="166">
        <v>0</v>
      </c>
      <c r="F36" s="166">
        <v>0</v>
      </c>
    </row>
    <row r="37" spans="1:6" ht="27.95" customHeight="1">
      <c r="A37" s="254" t="s">
        <v>576</v>
      </c>
      <c r="B37" s="165" t="s">
        <v>178</v>
      </c>
      <c r="C37" s="166">
        <v>9750</v>
      </c>
      <c r="D37" s="166">
        <v>9750</v>
      </c>
      <c r="E37" s="166">
        <v>0</v>
      </c>
      <c r="F37" s="166">
        <v>0</v>
      </c>
    </row>
    <row r="38" spans="1:6" ht="27.95" customHeight="1">
      <c r="A38" s="254" t="s">
        <v>577</v>
      </c>
      <c r="B38" s="165" t="s">
        <v>203</v>
      </c>
      <c r="C38" s="166">
        <v>10000</v>
      </c>
      <c r="D38" s="166">
        <v>10000</v>
      </c>
      <c r="E38" s="166">
        <v>0</v>
      </c>
      <c r="F38" s="166">
        <v>0</v>
      </c>
    </row>
    <row r="39" spans="1:6" ht="27.95" customHeight="1">
      <c r="A39" s="254" t="s">
        <v>568</v>
      </c>
      <c r="B39" s="165" t="s">
        <v>179</v>
      </c>
      <c r="C39" s="166">
        <v>101031.21</v>
      </c>
      <c r="D39" s="166">
        <v>252578.02</v>
      </c>
      <c r="E39" s="166">
        <v>53820</v>
      </c>
      <c r="F39" s="166">
        <v>118028.03</v>
      </c>
    </row>
    <row r="40" spans="1:6" ht="27.95" customHeight="1">
      <c r="A40" s="254" t="s">
        <v>569</v>
      </c>
      <c r="B40" s="165" t="s">
        <v>180</v>
      </c>
      <c r="C40" s="166">
        <v>70000</v>
      </c>
      <c r="D40" s="166">
        <v>70000</v>
      </c>
      <c r="E40" s="166">
        <v>72000</v>
      </c>
      <c r="F40" s="166">
        <v>81000</v>
      </c>
    </row>
    <row r="41" spans="1:6" ht="27.95" customHeight="1">
      <c r="A41" s="254" t="s">
        <v>570</v>
      </c>
      <c r="B41" s="165" t="s">
        <v>746</v>
      </c>
      <c r="C41" s="166">
        <v>35948.32</v>
      </c>
      <c r="D41" s="166">
        <v>35948.32</v>
      </c>
      <c r="E41" s="166">
        <v>0</v>
      </c>
      <c r="F41" s="166">
        <v>118522.69</v>
      </c>
    </row>
    <row r="42" spans="1:6" ht="27.95" customHeight="1">
      <c r="A42" s="254" t="s">
        <v>571</v>
      </c>
      <c r="B42" s="165" t="s">
        <v>747</v>
      </c>
      <c r="C42" s="166">
        <v>7856.5</v>
      </c>
      <c r="D42" s="166">
        <v>7856.5</v>
      </c>
      <c r="E42" s="166">
        <v>0</v>
      </c>
      <c r="F42" s="166">
        <v>0</v>
      </c>
    </row>
    <row r="43" spans="1:6" ht="27.95" customHeight="1">
      <c r="A43" s="254" t="s">
        <v>572</v>
      </c>
      <c r="B43" s="165" t="s">
        <v>658</v>
      </c>
      <c r="C43" s="166">
        <v>0</v>
      </c>
      <c r="D43" s="166">
        <v>54000</v>
      </c>
      <c r="E43" s="166">
        <v>0</v>
      </c>
      <c r="F43" s="166">
        <v>0</v>
      </c>
    </row>
    <row r="44" spans="1:6" ht="27.95" customHeight="1">
      <c r="A44" s="254" t="s">
        <v>578</v>
      </c>
      <c r="B44" s="165" t="s">
        <v>748</v>
      </c>
      <c r="C44" s="166">
        <v>11000</v>
      </c>
      <c r="D44" s="166"/>
      <c r="E44" s="166"/>
      <c r="F44" s="166">
        <v>0</v>
      </c>
    </row>
    <row r="45" spans="1:6" ht="27.95" customHeight="1">
      <c r="A45" s="254" t="s">
        <v>750</v>
      </c>
      <c r="B45" s="165" t="s">
        <v>749</v>
      </c>
      <c r="C45" s="166">
        <v>54000</v>
      </c>
      <c r="D45" s="166"/>
      <c r="E45" s="166"/>
      <c r="F45" s="166">
        <v>0</v>
      </c>
    </row>
    <row r="46" spans="1:6" ht="27.95" customHeight="1">
      <c r="A46" s="254"/>
      <c r="B46" s="165"/>
      <c r="C46" s="166"/>
      <c r="D46" s="166"/>
      <c r="E46" s="166"/>
      <c r="F46" s="166"/>
    </row>
    <row r="47" spans="1:6" ht="27.95" customHeight="1">
      <c r="A47" s="254"/>
      <c r="B47" s="167" t="s">
        <v>320</v>
      </c>
      <c r="C47" s="168">
        <f>C13+C46</f>
        <v>21048990.91</v>
      </c>
      <c r="D47" s="168">
        <f>D13+D46</f>
        <v>31255664.220000003</v>
      </c>
      <c r="E47" s="168">
        <f>E13+E46</f>
        <v>1186915.5</v>
      </c>
      <c r="F47" s="168">
        <f>F13+F46</f>
        <v>3125286.9099999997</v>
      </c>
    </row>
    <row r="48" spans="1:6">
      <c r="D48" s="55"/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  <row r="77" spans="6:6">
      <c r="F77" s="12"/>
    </row>
    <row r="78" spans="6:6">
      <c r="F78" s="12"/>
    </row>
    <row r="79" spans="6:6">
      <c r="F79" s="12"/>
    </row>
    <row r="80" spans="6:6">
      <c r="F80" s="12"/>
    </row>
    <row r="81" spans="6:6">
      <c r="F81" s="12"/>
    </row>
    <row r="82" spans="6:6">
      <c r="F82" s="12"/>
    </row>
    <row r="83" spans="6:6">
      <c r="F83" s="12"/>
    </row>
    <row r="84" spans="6:6">
      <c r="F84" s="12"/>
    </row>
    <row r="85" spans="6:6">
      <c r="F85" s="12"/>
    </row>
    <row r="86" spans="6:6">
      <c r="F86" s="12"/>
    </row>
    <row r="87" spans="6:6">
      <c r="F87" s="12"/>
    </row>
    <row r="88" spans="6:6">
      <c r="F88" s="12"/>
    </row>
    <row r="89" spans="6:6">
      <c r="F89" s="12"/>
    </row>
    <row r="90" spans="6:6">
      <c r="F90" s="12"/>
    </row>
    <row r="91" spans="6:6">
      <c r="F91" s="12"/>
    </row>
    <row r="92" spans="6:6">
      <c r="F92" s="12"/>
    </row>
    <row r="93" spans="6:6">
      <c r="F93" s="12"/>
    </row>
    <row r="94" spans="6:6">
      <c r="F94" s="12"/>
    </row>
    <row r="95" spans="6:6">
      <c r="F95" s="12"/>
    </row>
    <row r="96" spans="6:6">
      <c r="F96" s="12"/>
    </row>
    <row r="97" spans="6:6">
      <c r="F97" s="12"/>
    </row>
    <row r="98" spans="6:6">
      <c r="F98" s="12"/>
    </row>
    <row r="99" spans="6:6">
      <c r="F99" s="12"/>
    </row>
    <row r="100" spans="6:6">
      <c r="F100" s="12"/>
    </row>
    <row r="101" spans="6:6">
      <c r="F101" s="12"/>
    </row>
    <row r="102" spans="6:6">
      <c r="F102" s="12"/>
    </row>
    <row r="103" spans="6:6">
      <c r="F103" s="12"/>
    </row>
    <row r="104" spans="6:6">
      <c r="F104" s="12"/>
    </row>
    <row r="105" spans="6:6">
      <c r="F105" s="12"/>
    </row>
    <row r="106" spans="6:6">
      <c r="F106" s="12"/>
    </row>
    <row r="107" spans="6:6">
      <c r="F107" s="12"/>
    </row>
    <row r="108" spans="6:6">
      <c r="F108" s="12"/>
    </row>
    <row r="109" spans="6:6">
      <c r="F109" s="12"/>
    </row>
    <row r="110" spans="6:6">
      <c r="F110" s="12"/>
    </row>
    <row r="111" spans="6:6">
      <c r="F111" s="12"/>
    </row>
    <row r="112" spans="6:6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  <row r="122" spans="6:6">
      <c r="F122" s="12"/>
    </row>
    <row r="123" spans="6:6">
      <c r="F123" s="12"/>
    </row>
    <row r="124" spans="6:6">
      <c r="F124" s="12"/>
    </row>
    <row r="125" spans="6:6">
      <c r="F125" s="12"/>
    </row>
    <row r="126" spans="6:6">
      <c r="F126" s="12"/>
    </row>
    <row r="127" spans="6:6">
      <c r="F127" s="12"/>
    </row>
    <row r="128" spans="6:6">
      <c r="F128" s="12"/>
    </row>
    <row r="129" spans="6:6">
      <c r="F129" s="12"/>
    </row>
    <row r="130" spans="6:6">
      <c r="F130" s="12"/>
    </row>
    <row r="131" spans="6:6">
      <c r="F131" s="12"/>
    </row>
    <row r="132" spans="6:6">
      <c r="F132" s="12"/>
    </row>
    <row r="133" spans="6:6">
      <c r="F133" s="12"/>
    </row>
    <row r="134" spans="6:6">
      <c r="F134" s="12"/>
    </row>
    <row r="135" spans="6:6">
      <c r="F135" s="12"/>
    </row>
    <row r="136" spans="6:6">
      <c r="F136" s="12"/>
    </row>
    <row r="137" spans="6:6">
      <c r="F137" s="12"/>
    </row>
    <row r="138" spans="6:6">
      <c r="F138" s="12"/>
    </row>
    <row r="139" spans="6:6">
      <c r="F139" s="12"/>
    </row>
    <row r="140" spans="6:6">
      <c r="F140" s="12"/>
    </row>
    <row r="141" spans="6:6">
      <c r="F141" s="12"/>
    </row>
    <row r="142" spans="6:6">
      <c r="F142" s="12"/>
    </row>
    <row r="143" spans="6:6">
      <c r="F143" s="12"/>
    </row>
    <row r="144" spans="6:6">
      <c r="F144" s="12"/>
    </row>
    <row r="145" spans="6:6">
      <c r="F145" s="12"/>
    </row>
    <row r="146" spans="6:6">
      <c r="F146" s="12"/>
    </row>
    <row r="147" spans="6:6">
      <c r="F147" s="12"/>
    </row>
    <row r="148" spans="6:6">
      <c r="F148" s="12"/>
    </row>
    <row r="149" spans="6:6">
      <c r="F149" s="12"/>
    </row>
    <row r="150" spans="6:6">
      <c r="F150" s="12"/>
    </row>
    <row r="151" spans="6:6">
      <c r="F151" s="12"/>
    </row>
    <row r="152" spans="6:6">
      <c r="F152" s="12"/>
    </row>
    <row r="153" spans="6:6">
      <c r="F153" s="12"/>
    </row>
    <row r="154" spans="6:6">
      <c r="F154" s="12"/>
    </row>
    <row r="155" spans="6:6">
      <c r="F155" s="12"/>
    </row>
    <row r="156" spans="6:6">
      <c r="F156" s="12"/>
    </row>
    <row r="157" spans="6:6">
      <c r="F157" s="12"/>
    </row>
    <row r="158" spans="6:6">
      <c r="F158" s="12"/>
    </row>
    <row r="159" spans="6:6">
      <c r="F159" s="12"/>
    </row>
    <row r="160" spans="6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  <row r="166" spans="6:6">
      <c r="F166" s="12"/>
    </row>
    <row r="167" spans="6:6">
      <c r="F167" s="12"/>
    </row>
    <row r="168" spans="6:6">
      <c r="F168" s="12"/>
    </row>
    <row r="169" spans="6:6">
      <c r="F169" s="12"/>
    </row>
    <row r="170" spans="6:6">
      <c r="F170" s="12"/>
    </row>
    <row r="171" spans="6:6">
      <c r="F171" s="12"/>
    </row>
    <row r="172" spans="6:6">
      <c r="F172" s="12"/>
    </row>
    <row r="173" spans="6:6">
      <c r="F173" s="12"/>
    </row>
    <row r="174" spans="6:6">
      <c r="F174" s="12"/>
    </row>
    <row r="175" spans="6:6">
      <c r="F175" s="12"/>
    </row>
    <row r="176" spans="6:6">
      <c r="F176" s="12"/>
    </row>
    <row r="177" spans="6:6">
      <c r="F177" s="12"/>
    </row>
    <row r="178" spans="6:6">
      <c r="F178" s="12"/>
    </row>
    <row r="179" spans="6:6">
      <c r="F179" s="12"/>
    </row>
    <row r="180" spans="6:6">
      <c r="F180" s="12"/>
    </row>
    <row r="181" spans="6:6">
      <c r="F181" s="12"/>
    </row>
    <row r="182" spans="6:6">
      <c r="F182" s="12"/>
    </row>
    <row r="183" spans="6:6">
      <c r="F183" s="12"/>
    </row>
    <row r="184" spans="6:6">
      <c r="F184" s="12"/>
    </row>
    <row r="185" spans="6:6">
      <c r="F185" s="12"/>
    </row>
    <row r="186" spans="6:6">
      <c r="F186" s="12"/>
    </row>
    <row r="187" spans="6:6">
      <c r="F187" s="12"/>
    </row>
    <row r="188" spans="6:6">
      <c r="F188" s="12"/>
    </row>
    <row r="189" spans="6:6">
      <c r="F189" s="12"/>
    </row>
    <row r="190" spans="6:6">
      <c r="F190" s="12"/>
    </row>
    <row r="191" spans="6:6">
      <c r="F191" s="12"/>
    </row>
    <row r="192" spans="6:6">
      <c r="F192" s="12"/>
    </row>
    <row r="193" spans="6:6">
      <c r="F193" s="12"/>
    </row>
    <row r="194" spans="6:6">
      <c r="F194" s="12"/>
    </row>
    <row r="195" spans="6:6">
      <c r="F195" s="12"/>
    </row>
    <row r="196" spans="6:6">
      <c r="F196" s="12"/>
    </row>
    <row r="197" spans="6:6">
      <c r="F197" s="12"/>
    </row>
    <row r="198" spans="6:6">
      <c r="F198" s="12"/>
    </row>
    <row r="199" spans="6:6">
      <c r="F199" s="12"/>
    </row>
    <row r="200" spans="6:6">
      <c r="F200" s="12"/>
    </row>
    <row r="201" spans="6:6">
      <c r="F201" s="12"/>
    </row>
    <row r="202" spans="6:6">
      <c r="F202" s="12"/>
    </row>
    <row r="203" spans="6:6">
      <c r="F203" s="12"/>
    </row>
    <row r="204" spans="6:6">
      <c r="F204" s="12"/>
    </row>
    <row r="205" spans="6:6">
      <c r="F205" s="12"/>
    </row>
    <row r="206" spans="6:6">
      <c r="F206" s="12"/>
    </row>
    <row r="207" spans="6:6">
      <c r="F207" s="12"/>
    </row>
    <row r="208" spans="6:6">
      <c r="F208" s="12"/>
    </row>
    <row r="209" spans="6:6">
      <c r="F209" s="12"/>
    </row>
    <row r="210" spans="6:6">
      <c r="F210" s="12"/>
    </row>
    <row r="211" spans="6:6">
      <c r="F211" s="12"/>
    </row>
    <row r="212" spans="6:6">
      <c r="F212" s="12"/>
    </row>
    <row r="213" spans="6:6">
      <c r="F213" s="12"/>
    </row>
    <row r="214" spans="6:6">
      <c r="F214" s="12"/>
    </row>
    <row r="215" spans="6:6">
      <c r="F215" s="12"/>
    </row>
    <row r="216" spans="6:6">
      <c r="F216" s="12"/>
    </row>
    <row r="217" spans="6:6">
      <c r="F217" s="12"/>
    </row>
    <row r="218" spans="6:6">
      <c r="F218" s="12"/>
    </row>
    <row r="219" spans="6:6">
      <c r="F219" s="12"/>
    </row>
    <row r="220" spans="6:6">
      <c r="F220" s="12"/>
    </row>
    <row r="221" spans="6:6">
      <c r="F221" s="12"/>
    </row>
    <row r="222" spans="6:6">
      <c r="F222" s="12"/>
    </row>
    <row r="223" spans="6:6">
      <c r="F223" s="12"/>
    </row>
    <row r="224" spans="6:6">
      <c r="F224" s="12"/>
    </row>
    <row r="225" spans="6:6">
      <c r="F225" s="12"/>
    </row>
    <row r="226" spans="6:6">
      <c r="F226" s="12"/>
    </row>
    <row r="227" spans="6:6">
      <c r="F227" s="12"/>
    </row>
    <row r="228" spans="6:6">
      <c r="F228" s="12"/>
    </row>
    <row r="229" spans="6:6">
      <c r="F229" s="12"/>
    </row>
    <row r="230" spans="6:6">
      <c r="F230" s="12"/>
    </row>
    <row r="231" spans="6:6">
      <c r="F231" s="12"/>
    </row>
    <row r="232" spans="6:6">
      <c r="F232" s="12"/>
    </row>
    <row r="233" spans="6:6">
      <c r="F233" s="12"/>
    </row>
    <row r="234" spans="6:6">
      <c r="F234" s="12"/>
    </row>
    <row r="235" spans="6:6">
      <c r="F235" s="12"/>
    </row>
    <row r="236" spans="6:6">
      <c r="F236" s="12"/>
    </row>
    <row r="237" spans="6:6">
      <c r="F237" s="12"/>
    </row>
    <row r="238" spans="6:6">
      <c r="F238" s="12"/>
    </row>
    <row r="239" spans="6:6">
      <c r="F239" s="12"/>
    </row>
    <row r="240" spans="6:6">
      <c r="F240" s="12"/>
    </row>
    <row r="241" spans="6:6">
      <c r="F241" s="12"/>
    </row>
    <row r="242" spans="6:6">
      <c r="F242" s="12"/>
    </row>
    <row r="243" spans="6:6">
      <c r="F243" s="12"/>
    </row>
    <row r="244" spans="6:6">
      <c r="F244" s="12"/>
    </row>
    <row r="245" spans="6:6">
      <c r="F245" s="12"/>
    </row>
    <row r="246" spans="6:6">
      <c r="F246" s="12"/>
    </row>
    <row r="247" spans="6:6">
      <c r="F247" s="12"/>
    </row>
    <row r="248" spans="6:6">
      <c r="F248" s="12"/>
    </row>
    <row r="249" spans="6:6">
      <c r="F249" s="12"/>
    </row>
    <row r="250" spans="6:6">
      <c r="F250" s="12"/>
    </row>
    <row r="251" spans="6:6">
      <c r="F251" s="12"/>
    </row>
    <row r="252" spans="6:6">
      <c r="F252" s="12"/>
    </row>
    <row r="253" spans="6:6">
      <c r="F253" s="12"/>
    </row>
    <row r="254" spans="6:6">
      <c r="F254" s="12"/>
    </row>
    <row r="255" spans="6:6">
      <c r="F255" s="12"/>
    </row>
    <row r="256" spans="6:6">
      <c r="F256" s="12"/>
    </row>
    <row r="257" spans="6:6">
      <c r="F257" s="12"/>
    </row>
    <row r="258" spans="6:6">
      <c r="F258" s="12"/>
    </row>
    <row r="259" spans="6:6">
      <c r="F259" s="12"/>
    </row>
    <row r="260" spans="6:6">
      <c r="F260" s="12"/>
    </row>
    <row r="261" spans="6:6">
      <c r="F261" s="12"/>
    </row>
    <row r="262" spans="6:6">
      <c r="F262" s="12"/>
    </row>
    <row r="263" spans="6:6">
      <c r="F263" s="12"/>
    </row>
    <row r="264" spans="6:6">
      <c r="F264" s="12"/>
    </row>
    <row r="265" spans="6:6">
      <c r="F265" s="12"/>
    </row>
    <row r="266" spans="6:6">
      <c r="F266" s="12"/>
    </row>
    <row r="267" spans="6:6">
      <c r="F267" s="12"/>
    </row>
    <row r="268" spans="6:6">
      <c r="F268" s="12"/>
    </row>
    <row r="269" spans="6:6">
      <c r="F269" s="12"/>
    </row>
    <row r="270" spans="6:6">
      <c r="F270" s="12"/>
    </row>
    <row r="271" spans="6:6">
      <c r="F271" s="12"/>
    </row>
    <row r="272" spans="6:6">
      <c r="F272" s="12"/>
    </row>
    <row r="273" spans="6:6">
      <c r="F273" s="12"/>
    </row>
    <row r="274" spans="6:6">
      <c r="F274" s="12"/>
    </row>
    <row r="275" spans="6:6">
      <c r="F275" s="12"/>
    </row>
    <row r="276" spans="6:6">
      <c r="F276" s="12"/>
    </row>
    <row r="277" spans="6:6">
      <c r="F277" s="12"/>
    </row>
    <row r="278" spans="6:6">
      <c r="F278" s="12"/>
    </row>
    <row r="279" spans="6:6">
      <c r="F279" s="12"/>
    </row>
    <row r="280" spans="6:6">
      <c r="F280" s="12"/>
    </row>
    <row r="281" spans="6:6">
      <c r="F281" s="12"/>
    </row>
    <row r="282" spans="6:6">
      <c r="F282" s="12"/>
    </row>
    <row r="283" spans="6:6">
      <c r="F283" s="12"/>
    </row>
    <row r="284" spans="6:6">
      <c r="F284" s="12"/>
    </row>
    <row r="285" spans="6:6">
      <c r="F285" s="12"/>
    </row>
    <row r="286" spans="6:6">
      <c r="F286" s="12"/>
    </row>
    <row r="287" spans="6:6">
      <c r="F287" s="12"/>
    </row>
    <row r="288" spans="6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40" fitToWidth="0" fitToHeight="0" orientation="landscape" r:id="rId1"/>
  <headerFooter>
    <oddFooter>&amp;R&amp;16Page 38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52"/>
  <sheetViews>
    <sheetView view="pageBreakPreview" topLeftCell="A20" zoomScale="60" workbookViewId="0">
      <selection activeCell="E22" sqref="E22"/>
    </sheetView>
  </sheetViews>
  <sheetFormatPr defaultRowHeight="15"/>
  <cols>
    <col min="1" max="1" width="20.5703125" customWidth="1"/>
    <col min="2" max="2" width="75.85546875" customWidth="1"/>
    <col min="3" max="3" width="30.42578125" customWidth="1"/>
    <col min="4" max="4" width="29.28515625" customWidth="1"/>
    <col min="5" max="5" width="29.140625" customWidth="1"/>
    <col min="6" max="6" width="30.28515625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723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228</v>
      </c>
      <c r="B5" s="393"/>
      <c r="C5" s="393"/>
      <c r="D5" s="393"/>
      <c r="E5" s="393"/>
      <c r="F5" s="393"/>
    </row>
    <row r="6" spans="1:6" ht="20.25">
      <c r="A6" s="171" t="s">
        <v>1</v>
      </c>
      <c r="B6" s="171"/>
      <c r="C6" s="171"/>
      <c r="D6" s="171"/>
      <c r="E6" s="171"/>
      <c r="F6" s="171"/>
    </row>
    <row r="7" spans="1:6" ht="20.25">
      <c r="A7" s="393" t="s">
        <v>229</v>
      </c>
      <c r="B7" s="393"/>
      <c r="C7" s="393"/>
      <c r="D7" s="393"/>
      <c r="E7" s="393"/>
      <c r="F7" s="393"/>
    </row>
    <row r="8" spans="1:6" ht="20.25">
      <c r="A8" s="393" t="s">
        <v>227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4.5" customHeight="1">
      <c r="A10" s="242" t="s">
        <v>3</v>
      </c>
      <c r="B10" s="242" t="s">
        <v>250</v>
      </c>
      <c r="C10" s="250" t="s">
        <v>353</v>
      </c>
      <c r="D10" s="250" t="s">
        <v>353</v>
      </c>
      <c r="E10" s="250" t="s">
        <v>331</v>
      </c>
      <c r="F10" s="250" t="s">
        <v>331</v>
      </c>
    </row>
    <row r="11" spans="1:6" ht="20.25">
      <c r="A11" s="241"/>
      <c r="B11" s="241"/>
      <c r="C11" s="242">
        <v>2017</v>
      </c>
      <c r="D11" s="242">
        <v>2016</v>
      </c>
      <c r="E11" s="242" t="s">
        <v>819</v>
      </c>
      <c r="F11" s="242">
        <v>2015</v>
      </c>
    </row>
    <row r="12" spans="1:6" ht="19.5">
      <c r="A12" s="165"/>
      <c r="B12" s="165"/>
      <c r="C12" s="339"/>
      <c r="D12" s="339"/>
      <c r="E12" s="165"/>
      <c r="F12" s="165"/>
    </row>
    <row r="13" spans="1:6" ht="20.25">
      <c r="A13" s="311">
        <v>21010100</v>
      </c>
      <c r="B13" s="178" t="s">
        <v>230</v>
      </c>
      <c r="C13" s="197">
        <f>SUM(C17:C24)</f>
        <v>115300000</v>
      </c>
      <c r="D13" s="197">
        <f>SUM(D17:D24)</f>
        <v>115300000</v>
      </c>
      <c r="E13" s="166">
        <f>SUM(E17:E24)</f>
        <v>84632040.900000006</v>
      </c>
      <c r="F13" s="166">
        <f>SUM(F17:F24)</f>
        <v>124433862.68000001</v>
      </c>
    </row>
    <row r="14" spans="1:6" ht="19.5">
      <c r="A14" s="195"/>
      <c r="B14" s="165"/>
      <c r="C14" s="166"/>
      <c r="D14" s="166"/>
      <c r="E14" s="166"/>
      <c r="F14" s="166"/>
    </row>
    <row r="15" spans="1:6" ht="20.25">
      <c r="A15" s="195">
        <v>21010103</v>
      </c>
      <c r="B15" s="167" t="s">
        <v>231</v>
      </c>
      <c r="C15" s="168">
        <f>SUM(C17:C24)</f>
        <v>115300000</v>
      </c>
      <c r="D15" s="168">
        <f>SUM(D17:D24)</f>
        <v>115300000</v>
      </c>
      <c r="E15" s="168">
        <f>SUM(E17:E24)</f>
        <v>84632040.900000006</v>
      </c>
      <c r="F15" s="168">
        <f>SUM(F17:F24)</f>
        <v>124433862.68000001</v>
      </c>
    </row>
    <row r="16" spans="1:6" ht="20.25">
      <c r="A16" s="195"/>
      <c r="B16" s="167"/>
      <c r="C16" s="168"/>
      <c r="D16" s="168"/>
      <c r="E16" s="168"/>
      <c r="F16" s="168"/>
    </row>
    <row r="17" spans="1:6" ht="19.5">
      <c r="A17" s="195" t="s">
        <v>385</v>
      </c>
      <c r="B17" s="165" t="s">
        <v>232</v>
      </c>
      <c r="C17" s="166">
        <v>24000000</v>
      </c>
      <c r="D17" s="166">
        <v>24000000</v>
      </c>
      <c r="E17" s="166">
        <v>17171024.09</v>
      </c>
      <c r="F17" s="166">
        <v>23538511.25</v>
      </c>
    </row>
    <row r="18" spans="1:6" ht="19.5">
      <c r="A18" s="195" t="s">
        <v>386</v>
      </c>
      <c r="B18" s="165" t="s">
        <v>233</v>
      </c>
      <c r="C18" s="166">
        <v>6000000</v>
      </c>
      <c r="D18" s="166">
        <v>6000000</v>
      </c>
      <c r="E18" s="166">
        <v>3756221.52</v>
      </c>
      <c r="F18" s="166">
        <v>9197176.5199999996</v>
      </c>
    </row>
    <row r="19" spans="1:6" ht="19.5">
      <c r="A19" s="195" t="s">
        <v>387</v>
      </c>
      <c r="B19" s="165" t="s">
        <v>234</v>
      </c>
      <c r="C19" s="166">
        <v>0</v>
      </c>
      <c r="D19" s="166">
        <v>0</v>
      </c>
      <c r="E19" s="166">
        <v>0</v>
      </c>
      <c r="F19" s="166">
        <v>3372210.11</v>
      </c>
    </row>
    <row r="20" spans="1:6" ht="19.5">
      <c r="A20" s="195" t="s">
        <v>388</v>
      </c>
      <c r="B20" s="165" t="s">
        <v>235</v>
      </c>
      <c r="C20" s="166"/>
      <c r="D20" s="166"/>
      <c r="E20" s="166">
        <v>0</v>
      </c>
      <c r="F20" s="166">
        <v>0</v>
      </c>
    </row>
    <row r="21" spans="1:6" ht="19.5">
      <c r="A21" s="195" t="s">
        <v>389</v>
      </c>
      <c r="B21" s="165" t="s">
        <v>236</v>
      </c>
      <c r="C21" s="166">
        <v>0</v>
      </c>
      <c r="D21" s="166">
        <v>0</v>
      </c>
      <c r="E21" s="166"/>
      <c r="F21" s="166">
        <v>3606189.44</v>
      </c>
    </row>
    <row r="22" spans="1:6" ht="19.5">
      <c r="A22" s="195" t="s">
        <v>390</v>
      </c>
      <c r="B22" s="165" t="s">
        <v>237</v>
      </c>
      <c r="C22" s="166">
        <v>40300000</v>
      </c>
      <c r="D22" s="166">
        <v>40300000</v>
      </c>
      <c r="E22" s="166">
        <v>30069376.16</v>
      </c>
      <c r="F22" s="166">
        <v>40172501.640000001</v>
      </c>
    </row>
    <row r="23" spans="1:6" ht="19.5">
      <c r="A23" s="195" t="s">
        <v>391</v>
      </c>
      <c r="B23" s="165" t="s">
        <v>238</v>
      </c>
      <c r="C23" s="166">
        <v>45000000</v>
      </c>
      <c r="D23" s="166">
        <v>45000000</v>
      </c>
      <c r="E23" s="166">
        <v>33635419.130000003</v>
      </c>
      <c r="F23" s="166">
        <v>44547273.719999999</v>
      </c>
    </row>
    <row r="24" spans="1:6" ht="19.5">
      <c r="A24" s="195" t="s">
        <v>430</v>
      </c>
      <c r="B24" s="165" t="s">
        <v>431</v>
      </c>
      <c r="C24" s="166"/>
      <c r="D24" s="166"/>
      <c r="E24" s="166">
        <v>0</v>
      </c>
      <c r="F24" s="166">
        <v>0</v>
      </c>
    </row>
    <row r="25" spans="1:6" ht="19.5">
      <c r="A25" s="195"/>
      <c r="B25" s="165"/>
      <c r="C25" s="166"/>
      <c r="D25" s="166"/>
      <c r="E25" s="166"/>
      <c r="F25" s="166"/>
    </row>
    <row r="26" spans="1:6" ht="20.25">
      <c r="A26" s="311">
        <v>21020200</v>
      </c>
      <c r="B26" s="178" t="s">
        <v>239</v>
      </c>
      <c r="C26" s="197">
        <v>1199221093</v>
      </c>
      <c r="D26" s="197">
        <v>1199221093</v>
      </c>
      <c r="E26" s="166">
        <v>0</v>
      </c>
      <c r="F26" s="168">
        <v>0</v>
      </c>
    </row>
    <row r="27" spans="1:6" ht="19.5">
      <c r="A27" s="195"/>
      <c r="B27" s="165"/>
      <c r="C27" s="166"/>
      <c r="D27" s="166"/>
      <c r="E27" s="166"/>
      <c r="F27" s="166"/>
    </row>
    <row r="28" spans="1:6" ht="19.5">
      <c r="A28" s="195">
        <v>22020202</v>
      </c>
      <c r="B28" s="165" t="s">
        <v>240</v>
      </c>
      <c r="C28" s="166">
        <v>1199221093</v>
      </c>
      <c r="D28" s="166">
        <v>1199221093</v>
      </c>
      <c r="E28" s="166">
        <v>0</v>
      </c>
      <c r="F28" s="166">
        <v>0</v>
      </c>
    </row>
    <row r="29" spans="1:6" ht="19.5">
      <c r="A29" s="195"/>
      <c r="B29" s="165"/>
      <c r="C29" s="166"/>
      <c r="D29" s="166"/>
      <c r="E29" s="166"/>
      <c r="F29" s="166"/>
    </row>
    <row r="30" spans="1:6" ht="20.25">
      <c r="A30" s="311">
        <v>22010100</v>
      </c>
      <c r="B30" s="178" t="s">
        <v>241</v>
      </c>
      <c r="C30" s="168">
        <f>SUM(C32:C34)</f>
        <v>4199480729</v>
      </c>
      <c r="D30" s="168">
        <f>SUM(D32:D34)</f>
        <v>4199480729</v>
      </c>
      <c r="E30" s="168">
        <f>SUM(E32:E34)</f>
        <v>3774173065.3899999</v>
      </c>
      <c r="F30" s="168">
        <f>SUM(F32:F34)</f>
        <v>4544307172.8299999</v>
      </c>
    </row>
    <row r="31" spans="1:6" ht="19.5">
      <c r="A31" s="195"/>
      <c r="B31" s="165"/>
      <c r="C31" s="166"/>
      <c r="D31" s="166"/>
      <c r="E31" s="166"/>
      <c r="F31" s="166"/>
    </row>
    <row r="32" spans="1:6" ht="19.5">
      <c r="A32" s="195">
        <v>22010101</v>
      </c>
      <c r="B32" s="165" t="s">
        <v>242</v>
      </c>
      <c r="C32" s="166">
        <v>799480729</v>
      </c>
      <c r="D32" s="166">
        <v>799480729</v>
      </c>
      <c r="E32" s="166">
        <v>540000000</v>
      </c>
      <c r="F32" s="166">
        <v>748966039.20000005</v>
      </c>
    </row>
    <row r="33" spans="1:6" ht="19.5">
      <c r="A33" s="195">
        <v>22010102</v>
      </c>
      <c r="B33" s="165" t="s">
        <v>243</v>
      </c>
      <c r="C33" s="166">
        <v>3400000000</v>
      </c>
      <c r="D33" s="166">
        <v>3400000000</v>
      </c>
      <c r="E33" s="166">
        <v>3234173065.3899999</v>
      </c>
      <c r="F33" s="166">
        <v>3795341133.6300001</v>
      </c>
    </row>
    <row r="34" spans="1:6" ht="19.5">
      <c r="A34" s="195">
        <v>22010104</v>
      </c>
      <c r="B34" s="165" t="s">
        <v>244</v>
      </c>
      <c r="C34" s="166">
        <v>0</v>
      </c>
      <c r="D34" s="166">
        <v>0</v>
      </c>
      <c r="E34" s="166">
        <v>0</v>
      </c>
      <c r="F34" s="166">
        <v>0</v>
      </c>
    </row>
    <row r="35" spans="1:6" ht="19.5">
      <c r="A35" s="195"/>
      <c r="B35" s="165"/>
      <c r="C35" s="166"/>
      <c r="D35" s="166"/>
      <c r="E35" s="166"/>
      <c r="F35" s="166"/>
    </row>
    <row r="36" spans="1:6" ht="20.25">
      <c r="A36" s="311">
        <v>22060000</v>
      </c>
      <c r="B36" s="178" t="s">
        <v>245</v>
      </c>
      <c r="C36" s="168">
        <f>SUM(C38+C42)</f>
        <v>7475896146</v>
      </c>
      <c r="D36" s="168">
        <f>SUM(D38+D42)</f>
        <v>13715896146</v>
      </c>
      <c r="E36" s="168">
        <f>SUM(E38+E42)</f>
        <v>12529703667.660002</v>
      </c>
      <c r="F36" s="168">
        <f>SUM(F38+F42)</f>
        <v>14082112768.380001</v>
      </c>
    </row>
    <row r="37" spans="1:6" ht="19.5">
      <c r="A37" s="195"/>
      <c r="B37" s="165"/>
      <c r="C37" s="166"/>
      <c r="D37" s="166"/>
      <c r="E37" s="166"/>
      <c r="F37" s="166"/>
    </row>
    <row r="38" spans="1:6" ht="20.25">
      <c r="A38" s="311">
        <v>22060100</v>
      </c>
      <c r="B38" s="178" t="s">
        <v>432</v>
      </c>
      <c r="C38" s="168">
        <f>C40</f>
        <v>159896146</v>
      </c>
      <c r="D38" s="168">
        <f>D40</f>
        <v>159896146</v>
      </c>
      <c r="E38" s="168">
        <f>E40</f>
        <v>367871306.42000002</v>
      </c>
      <c r="F38" s="168">
        <f>F40</f>
        <v>247876327.08000001</v>
      </c>
    </row>
    <row r="39" spans="1:6" ht="19.5">
      <c r="A39" s="195"/>
      <c r="B39" s="165"/>
      <c r="C39" s="166"/>
      <c r="D39" s="166"/>
      <c r="E39" s="166"/>
      <c r="F39" s="166"/>
    </row>
    <row r="40" spans="1:6" ht="19.5">
      <c r="A40" s="195">
        <v>22060102</v>
      </c>
      <c r="B40" s="165" t="s">
        <v>435</v>
      </c>
      <c r="C40" s="166">
        <v>159896146</v>
      </c>
      <c r="D40" s="166">
        <v>159896146</v>
      </c>
      <c r="E40" s="166">
        <v>367871306.42000002</v>
      </c>
      <c r="F40" s="166">
        <v>247876327.08000001</v>
      </c>
    </row>
    <row r="41" spans="1:6" ht="19.5">
      <c r="A41" s="195"/>
      <c r="B41" s="165"/>
      <c r="C41" s="166"/>
      <c r="D41" s="166"/>
      <c r="E41" s="166"/>
      <c r="F41" s="166"/>
    </row>
    <row r="42" spans="1:6" ht="20.25">
      <c r="A42" s="311">
        <v>22060200</v>
      </c>
      <c r="B42" s="178" t="s">
        <v>433</v>
      </c>
      <c r="C42" s="168">
        <f>SUM(C44:C48)</f>
        <v>7316000000</v>
      </c>
      <c r="D42" s="168">
        <f>SUM(D44:D48)</f>
        <v>13556000000</v>
      </c>
      <c r="E42" s="168">
        <f>SUM(E44:E48)</f>
        <v>12161832361.240002</v>
      </c>
      <c r="F42" s="168">
        <f>SUM(F44:F48)</f>
        <v>13834236441.300001</v>
      </c>
    </row>
    <row r="43" spans="1:6" ht="19.5">
      <c r="A43" s="195"/>
      <c r="B43" s="165"/>
      <c r="C43" s="166"/>
      <c r="D43" s="166"/>
      <c r="E43" s="166"/>
      <c r="F43" s="166"/>
    </row>
    <row r="44" spans="1:6" ht="19.5">
      <c r="A44" s="195">
        <v>22060201</v>
      </c>
      <c r="B44" s="165" t="s">
        <v>246</v>
      </c>
      <c r="C44" s="166"/>
      <c r="D44" s="166">
        <v>6240000000</v>
      </c>
      <c r="E44" s="166">
        <v>5200000000</v>
      </c>
      <c r="F44" s="166">
        <v>6240000000</v>
      </c>
    </row>
    <row r="45" spans="1:6" ht="19.5">
      <c r="A45" s="195">
        <v>22060202</v>
      </c>
      <c r="B45" s="165" t="s">
        <v>434</v>
      </c>
      <c r="C45" s="166">
        <v>4716000000</v>
      </c>
      <c r="D45" s="166">
        <v>4716000000</v>
      </c>
      <c r="E45" s="166">
        <v>4993470297.4499998</v>
      </c>
      <c r="F45" s="166">
        <v>7248331348.04</v>
      </c>
    </row>
    <row r="46" spans="1:6" ht="19.5">
      <c r="A46" s="195">
        <v>22060203</v>
      </c>
      <c r="B46" s="165" t="s">
        <v>247</v>
      </c>
      <c r="C46" s="166">
        <v>0</v>
      </c>
      <c r="D46" s="166">
        <v>0</v>
      </c>
      <c r="E46" s="166">
        <v>0</v>
      </c>
      <c r="F46" s="166">
        <v>0</v>
      </c>
    </row>
    <row r="47" spans="1:6" ht="19.5">
      <c r="A47" s="195">
        <v>22060204</v>
      </c>
      <c r="B47" s="165" t="s">
        <v>248</v>
      </c>
      <c r="C47" s="166">
        <v>2600000000</v>
      </c>
      <c r="D47" s="166">
        <v>2600000000</v>
      </c>
      <c r="E47" s="166">
        <v>1968362063.79</v>
      </c>
      <c r="F47" s="166">
        <v>275353587.12</v>
      </c>
    </row>
    <row r="48" spans="1:6" ht="19.5">
      <c r="A48" s="195">
        <v>22060205</v>
      </c>
      <c r="B48" s="165" t="s">
        <v>249</v>
      </c>
      <c r="C48" s="166">
        <v>0</v>
      </c>
      <c r="D48" s="166">
        <v>0</v>
      </c>
      <c r="E48" s="166">
        <v>0</v>
      </c>
      <c r="F48" s="166">
        <v>70551506.140000001</v>
      </c>
    </row>
    <row r="49" spans="1:6" ht="19.5">
      <c r="A49" s="165"/>
      <c r="B49" s="165"/>
      <c r="C49" s="166"/>
      <c r="D49" s="166"/>
      <c r="E49" s="166"/>
      <c r="F49" s="166"/>
    </row>
    <row r="50" spans="1:6" ht="20.25">
      <c r="A50" s="165"/>
      <c r="B50" s="167" t="s">
        <v>320</v>
      </c>
      <c r="C50" s="168">
        <f>C15+C30+C26+C38+C42</f>
        <v>12989897968</v>
      </c>
      <c r="D50" s="168">
        <f>D15+D30+D26+D38+D42</f>
        <v>19229897968</v>
      </c>
      <c r="E50" s="168">
        <f>E15+E30+E26+E38+E42</f>
        <v>16388508773.950001</v>
      </c>
      <c r="F50" s="168">
        <f>F15+F30+F26+F38+F42</f>
        <v>18750853803.889999</v>
      </c>
    </row>
    <row r="51" spans="1:6">
      <c r="C51" s="36"/>
      <c r="F51" s="12"/>
    </row>
    <row r="52" spans="1:6">
      <c r="F52" s="12"/>
    </row>
  </sheetData>
  <mergeCells count="5">
    <mergeCell ref="A1:F1"/>
    <mergeCell ref="A2:F2"/>
    <mergeCell ref="A5:F5"/>
    <mergeCell ref="A7:F7"/>
    <mergeCell ref="A8:E8"/>
  </mergeCells>
  <pageMargins left="0.7" right="0.7" top="0.75" bottom="0.75" header="0.3" footer="0.3"/>
  <pageSetup scale="4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="70" zoomScaleSheetLayoutView="70" workbookViewId="0">
      <selection activeCell="A7" sqref="A7:F7"/>
    </sheetView>
  </sheetViews>
  <sheetFormatPr defaultRowHeight="15"/>
  <cols>
    <col min="1" max="1" width="23.5703125" style="117" customWidth="1"/>
    <col min="2" max="2" width="126.140625" customWidth="1"/>
    <col min="3" max="3" width="27.140625" customWidth="1"/>
    <col min="4" max="4" width="27.42578125" customWidth="1"/>
    <col min="5" max="5" width="28.42578125" customWidth="1"/>
    <col min="6" max="6" width="23.42578125" bestFit="1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253"/>
      <c r="B4" s="169"/>
      <c r="C4" s="169"/>
      <c r="D4" s="169"/>
      <c r="E4" s="169"/>
      <c r="F4" s="169"/>
    </row>
    <row r="5" spans="1:6" ht="20.25">
      <c r="A5" s="393" t="s">
        <v>676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514</v>
      </c>
      <c r="C6" s="172"/>
      <c r="D6" s="358"/>
      <c r="E6" s="173"/>
      <c r="F6" s="171"/>
    </row>
    <row r="7" spans="1:6" ht="20.25">
      <c r="A7" s="393" t="s">
        <v>677</v>
      </c>
      <c r="B7" s="393"/>
      <c r="C7" s="393"/>
      <c r="D7" s="393"/>
      <c r="E7" s="393"/>
      <c r="F7" s="393"/>
    </row>
    <row r="8" spans="1:6" ht="20.25">
      <c r="A8" s="393" t="s">
        <v>195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256</v>
      </c>
      <c r="C10" s="250" t="s">
        <v>438</v>
      </c>
      <c r="D10" s="250" t="s">
        <v>436</v>
      </c>
      <c r="E10" s="271" t="s">
        <v>437</v>
      </c>
      <c r="F10" s="250" t="s">
        <v>437</v>
      </c>
    </row>
    <row r="11" spans="1:6" ht="20.25">
      <c r="A11" s="244"/>
      <c r="B11" s="241"/>
      <c r="C11" s="242">
        <v>2017</v>
      </c>
      <c r="D11" s="242">
        <v>2016</v>
      </c>
      <c r="E11" s="243" t="s">
        <v>807</v>
      </c>
      <c r="F11" s="242">
        <v>2015</v>
      </c>
    </row>
    <row r="12" spans="1:6" ht="20.25">
      <c r="A12" s="254"/>
      <c r="B12" s="165"/>
      <c r="C12" s="178"/>
      <c r="D12" s="178"/>
      <c r="E12" s="167"/>
      <c r="F12" s="178"/>
    </row>
    <row r="13" spans="1:6" ht="20.25">
      <c r="A13" s="178">
        <v>42030102</v>
      </c>
      <c r="B13" s="178" t="s">
        <v>674</v>
      </c>
      <c r="C13" s="263">
        <f>C15</f>
        <v>1000000000</v>
      </c>
      <c r="D13" s="263">
        <f>D15</f>
        <v>9000000000</v>
      </c>
      <c r="E13" s="360">
        <f>E15</f>
        <v>4877119507</v>
      </c>
      <c r="F13" s="261"/>
    </row>
    <row r="14" spans="1:6" ht="19.5">
      <c r="A14" s="254"/>
      <c r="B14" s="165"/>
      <c r="C14" s="165"/>
      <c r="D14" s="165"/>
      <c r="E14" s="165"/>
      <c r="F14" s="262"/>
    </row>
    <row r="15" spans="1:6" ht="20.25">
      <c r="A15" s="178">
        <v>42030102</v>
      </c>
      <c r="B15" s="180" t="s">
        <v>462</v>
      </c>
      <c r="C15" s="166">
        <v>1000000000</v>
      </c>
      <c r="D15" s="166">
        <v>9000000000</v>
      </c>
      <c r="E15" s="166">
        <v>4877119507</v>
      </c>
      <c r="F15" s="262"/>
    </row>
    <row r="16" spans="1:6" ht="19.5">
      <c r="A16" s="254" t="s">
        <v>385</v>
      </c>
      <c r="B16" s="165" t="s">
        <v>675</v>
      </c>
      <c r="C16" s="165"/>
      <c r="D16" s="165"/>
      <c r="E16" s="165"/>
      <c r="F16" s="262"/>
    </row>
    <row r="17" spans="1:6" ht="19.5">
      <c r="A17" s="254"/>
      <c r="B17" s="165"/>
      <c r="C17" s="165"/>
      <c r="D17" s="165"/>
      <c r="E17" s="165"/>
      <c r="F17" s="165"/>
    </row>
    <row r="18" spans="1:6" ht="19.5">
      <c r="A18" s="254"/>
      <c r="B18" s="165"/>
      <c r="C18" s="165"/>
      <c r="D18" s="165"/>
      <c r="E18" s="165"/>
      <c r="F18" s="165"/>
    </row>
    <row r="19" spans="1:6" s="54" customFormat="1" ht="20.25">
      <c r="A19" s="178"/>
      <c r="B19" s="178" t="s">
        <v>320</v>
      </c>
      <c r="C19" s="263">
        <f>C13+C18</f>
        <v>1000000000</v>
      </c>
      <c r="D19" s="263">
        <f>D13+D18</f>
        <v>9000000000</v>
      </c>
      <c r="E19" s="263">
        <f>E13+E18</f>
        <v>4877119507</v>
      </c>
      <c r="F19" s="261">
        <f>F13+F18</f>
        <v>0</v>
      </c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1" orientation="landscape" r:id="rId1"/>
  <headerFooter>
    <oddFooter>&amp;R&amp;16Page 39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70" zoomScaleSheetLayoutView="70" workbookViewId="0">
      <selection activeCell="B15" sqref="B15"/>
    </sheetView>
  </sheetViews>
  <sheetFormatPr defaultRowHeight="15"/>
  <cols>
    <col min="1" max="1" width="22.7109375" customWidth="1"/>
    <col min="2" max="2" width="114.42578125" customWidth="1"/>
    <col min="3" max="3" width="32.5703125" customWidth="1"/>
    <col min="4" max="4" width="31" customWidth="1"/>
    <col min="5" max="5" width="31.28515625" customWidth="1"/>
    <col min="6" max="6" width="23.7109375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516</v>
      </c>
      <c r="C6" s="172"/>
      <c r="D6" s="171"/>
      <c r="E6" s="171"/>
      <c r="F6" s="171"/>
    </row>
    <row r="7" spans="1:6" ht="20.25">
      <c r="A7" s="393" t="s">
        <v>518</v>
      </c>
      <c r="B7" s="393"/>
      <c r="C7" s="393"/>
      <c r="D7" s="393"/>
      <c r="E7" s="393"/>
      <c r="F7" s="393"/>
    </row>
    <row r="8" spans="1:6" ht="20.25">
      <c r="A8" s="402" t="s">
        <v>517</v>
      </c>
      <c r="B8" s="402"/>
      <c r="C8" s="402"/>
      <c r="D8" s="402"/>
      <c r="E8" s="402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256</v>
      </c>
      <c r="C10" s="250" t="s">
        <v>826</v>
      </c>
      <c r="D10" s="250" t="s">
        <v>436</v>
      </c>
      <c r="E10" s="250" t="s">
        <v>437</v>
      </c>
      <c r="F10" s="250" t="s">
        <v>437</v>
      </c>
    </row>
    <row r="11" spans="1:6" ht="20.25">
      <c r="A11" s="241"/>
      <c r="B11" s="241"/>
      <c r="C11" s="250">
        <v>2017</v>
      </c>
      <c r="D11" s="250">
        <v>2016</v>
      </c>
      <c r="E11" s="244" t="s">
        <v>806</v>
      </c>
      <c r="F11" s="244">
        <v>2015</v>
      </c>
    </row>
    <row r="12" spans="1:6" s="363" customFormat="1" ht="20.25">
      <c r="A12" s="327"/>
      <c r="B12" s="327"/>
      <c r="C12" s="361"/>
      <c r="D12" s="361"/>
      <c r="E12" s="362"/>
      <c r="F12" s="362"/>
    </row>
    <row r="13" spans="1:6" ht="20.25">
      <c r="A13" s="189">
        <v>42030100</v>
      </c>
      <c r="B13" s="167" t="s">
        <v>712</v>
      </c>
      <c r="C13" s="263">
        <f>C15</f>
        <v>23325000000</v>
      </c>
      <c r="D13" s="263">
        <f>SUM(D16:D17)</f>
        <v>14900000000</v>
      </c>
      <c r="E13" s="263">
        <f>SUM(E16:E17)</f>
        <v>14755850000</v>
      </c>
      <c r="F13" s="261"/>
    </row>
    <row r="14" spans="1:6" ht="19.5">
      <c r="A14" s="165"/>
      <c r="B14" s="165"/>
      <c r="C14" s="165"/>
      <c r="D14" s="165"/>
      <c r="E14" s="165"/>
      <c r="F14" s="262"/>
    </row>
    <row r="15" spans="1:6" ht="19.5">
      <c r="A15" s="190">
        <v>42030102</v>
      </c>
      <c r="B15" s="180" t="s">
        <v>711</v>
      </c>
      <c r="C15" s="166">
        <f>SUM(C16:C19)</f>
        <v>23325000000</v>
      </c>
      <c r="D15" s="166">
        <f>SUM(D16:D19)</f>
        <v>14900000000</v>
      </c>
      <c r="E15" s="166">
        <f>SUM(E16:E19)</f>
        <v>14755850000</v>
      </c>
      <c r="F15" s="166">
        <f>SUM(F16:F19)</f>
        <v>0</v>
      </c>
    </row>
    <row r="16" spans="1:6" ht="19.5">
      <c r="A16" s="195" t="s">
        <v>385</v>
      </c>
      <c r="B16" s="165" t="s">
        <v>457</v>
      </c>
      <c r="C16" s="166">
        <v>22000000000</v>
      </c>
      <c r="D16" s="166">
        <v>14900000000</v>
      </c>
      <c r="E16" s="166">
        <v>14755850000</v>
      </c>
      <c r="F16" s="262"/>
    </row>
    <row r="17" spans="1:6" ht="19.5">
      <c r="A17" s="195" t="s">
        <v>386</v>
      </c>
      <c r="B17" s="165" t="s">
        <v>252</v>
      </c>
      <c r="C17" s="166">
        <v>500000000</v>
      </c>
      <c r="D17" s="166">
        <v>0</v>
      </c>
      <c r="E17" s="165">
        <v>0</v>
      </c>
      <c r="F17" s="262"/>
    </row>
    <row r="18" spans="1:6" ht="19.5">
      <c r="A18" s="165"/>
      <c r="B18" s="165" t="s">
        <v>791</v>
      </c>
      <c r="C18" s="166">
        <v>225000000</v>
      </c>
      <c r="D18" s="165"/>
      <c r="E18" s="165"/>
      <c r="F18" s="262"/>
    </row>
    <row r="19" spans="1:6" ht="19.5">
      <c r="A19" s="165"/>
      <c r="B19" s="165" t="s">
        <v>792</v>
      </c>
      <c r="C19" s="166">
        <v>600000000</v>
      </c>
      <c r="D19" s="165"/>
      <c r="E19" s="165"/>
      <c r="F19" s="262"/>
    </row>
    <row r="20" spans="1:6" ht="19.5">
      <c r="A20" s="165"/>
      <c r="B20" s="165"/>
      <c r="C20" s="166"/>
      <c r="D20" s="165"/>
      <c r="E20" s="165"/>
      <c r="F20" s="262"/>
    </row>
    <row r="21" spans="1:6" s="54" customFormat="1" ht="20.25">
      <c r="A21" s="167"/>
      <c r="B21" s="167" t="s">
        <v>320</v>
      </c>
      <c r="C21" s="263">
        <f>C13</f>
        <v>23325000000</v>
      </c>
      <c r="D21" s="263">
        <f>SUM(D13+D20)</f>
        <v>14900000000</v>
      </c>
      <c r="E21" s="263">
        <f>SUM(E13+E20)</f>
        <v>14755850000</v>
      </c>
      <c r="F21" s="261">
        <f>F13+F19</f>
        <v>0</v>
      </c>
    </row>
    <row r="22" spans="1:6">
      <c r="F22" s="12"/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1" orientation="landscape" r:id="rId1"/>
  <headerFooter>
    <oddFooter>&amp;R&amp;16Page 40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89"/>
  <sheetViews>
    <sheetView view="pageBreakPreview" zoomScale="85" zoomScaleNormal="106" zoomScaleSheetLayoutView="85" workbookViewId="0">
      <pane ySplit="1" topLeftCell="A27" activePane="bottomLeft" state="frozen"/>
      <selection pane="bottomLeft" activeCell="D31" sqref="D31"/>
    </sheetView>
  </sheetViews>
  <sheetFormatPr defaultRowHeight="15"/>
  <cols>
    <col min="1" max="1" width="72.85546875" bestFit="1" customWidth="1"/>
    <col min="2" max="2" width="21.140625" bestFit="1" customWidth="1"/>
    <col min="3" max="3" width="21.7109375" customWidth="1"/>
    <col min="4" max="4" width="17.85546875" customWidth="1"/>
    <col min="5" max="5" width="17" customWidth="1"/>
    <col min="6" max="6" width="19.28515625" customWidth="1"/>
    <col min="7" max="7" width="15.85546875" customWidth="1"/>
    <col min="8" max="8" width="21.5703125" bestFit="1" customWidth="1"/>
    <col min="9" max="9" width="18.7109375" customWidth="1"/>
    <col min="10" max="10" width="24.85546875" bestFit="1" customWidth="1"/>
    <col min="11" max="11" width="21.28515625" customWidth="1"/>
    <col min="12" max="12" width="18.85546875" customWidth="1"/>
    <col min="13" max="13" width="17.85546875" customWidth="1"/>
    <col min="14" max="16" width="17" customWidth="1"/>
    <col min="17" max="17" width="17.42578125" customWidth="1"/>
  </cols>
  <sheetData>
    <row r="1" spans="1:17" s="69" customFormat="1" ht="93.75">
      <c r="A1" s="63" t="s">
        <v>281</v>
      </c>
      <c r="B1" s="63" t="s">
        <v>42</v>
      </c>
      <c r="C1" s="63" t="s">
        <v>6</v>
      </c>
      <c r="D1" s="63" t="s">
        <v>15</v>
      </c>
      <c r="E1" s="63" t="s">
        <v>85</v>
      </c>
      <c r="F1" s="63" t="s">
        <v>8</v>
      </c>
      <c r="G1" s="64" t="s">
        <v>24</v>
      </c>
      <c r="H1" s="64" t="s">
        <v>26</v>
      </c>
      <c r="I1" s="64" t="s">
        <v>322</v>
      </c>
      <c r="J1" s="45" t="s">
        <v>37</v>
      </c>
      <c r="K1" s="45" t="s">
        <v>321</v>
      </c>
      <c r="L1" s="45" t="s">
        <v>367</v>
      </c>
      <c r="M1" s="64" t="s">
        <v>323</v>
      </c>
      <c r="N1" s="64" t="s">
        <v>324</v>
      </c>
      <c r="O1" s="64" t="s">
        <v>162</v>
      </c>
      <c r="P1" s="64" t="s">
        <v>464</v>
      </c>
      <c r="Q1" s="64" t="s">
        <v>325</v>
      </c>
    </row>
    <row r="2" spans="1:17" s="2" customFormat="1" ht="20.25">
      <c r="A2" s="27" t="s">
        <v>282</v>
      </c>
      <c r="B2" s="20">
        <f>'Min. of Agriculture'!$F$12</f>
        <v>836500</v>
      </c>
      <c r="C2" s="88">
        <f>'Min. of Agriculture'!$F$17</f>
        <v>44490945.200000003</v>
      </c>
      <c r="D2" s="26">
        <f>'Min. of Agriculture'!$F$30</f>
        <v>1412463</v>
      </c>
      <c r="E2" s="26"/>
      <c r="F2" s="25">
        <f>'Min. of Agriculture'!$F$24</f>
        <v>235500</v>
      </c>
      <c r="M2" s="25"/>
      <c r="Q2" s="7"/>
    </row>
    <row r="3" spans="1:17" s="2" customFormat="1" ht="18.75">
      <c r="A3" s="27" t="s">
        <v>283</v>
      </c>
      <c r="C3" s="25">
        <f>'COLLEGE OF AGRICULTURE '!$F$13</f>
        <v>0</v>
      </c>
    </row>
    <row r="4" spans="1:17" s="2" customFormat="1" ht="18.75">
      <c r="A4" s="27" t="s">
        <v>284</v>
      </c>
      <c r="B4" s="25">
        <f>'MINISTRY OF YOUTHS &amp; SPORTS '!$F$14</f>
        <v>11804200</v>
      </c>
      <c r="C4" s="6">
        <f>'MINISTRY OF YOUTHS &amp; SPORTS '!$F$22</f>
        <v>0</v>
      </c>
      <c r="D4" s="25"/>
      <c r="E4" s="25"/>
    </row>
    <row r="5" spans="1:17" s="2" customFormat="1" ht="18.75">
      <c r="A5" s="27" t="s">
        <v>285</v>
      </c>
      <c r="D5" s="25">
        <f>'MINISTRY OF ARTS CULT.&amp;TOURISM'!$F$12</f>
        <v>2202500</v>
      </c>
      <c r="E5" s="25"/>
    </row>
    <row r="6" spans="1:17" s="2" customFormat="1" ht="18.75">
      <c r="A6" s="27" t="s">
        <v>286</v>
      </c>
      <c r="D6" s="25">
        <f>'EDO STATE ARTS COUNCIL'!$F$12</f>
        <v>175000</v>
      </c>
      <c r="E6" s="25"/>
    </row>
    <row r="7" spans="1:17" s="2" customFormat="1" ht="18.75">
      <c r="A7" s="27" t="s">
        <v>287</v>
      </c>
      <c r="C7" s="30">
        <f>'MINISTRY OF COMMERCE &amp; INDUSTRY'!$F$11</f>
        <v>41494348</v>
      </c>
      <c r="D7" s="25">
        <f>'MINISTRY OF COMMERCE &amp; INDUSTRY'!$F$21</f>
        <v>23000</v>
      </c>
      <c r="E7" s="25"/>
      <c r="G7" s="25">
        <f>'MINISTRY OF COMMERCE &amp; INDUSTRY'!$F$27</f>
        <v>150000</v>
      </c>
      <c r="H7" s="25">
        <f>'MINISTRY OF COMMERCE &amp; INDUSTRY'!$F$31</f>
        <v>2962084.78</v>
      </c>
      <c r="I7" s="25"/>
    </row>
    <row r="8" spans="1:17" s="2" customFormat="1" ht="18.75">
      <c r="A8" s="27" t="s">
        <v>288</v>
      </c>
      <c r="B8" s="30">
        <f>'INTERNAL REVENUE SERVICE'!$F$26</f>
        <v>171861600</v>
      </c>
      <c r="C8" s="25">
        <f>'INTERNAL REVENUE SERVICE'!$F$35</f>
        <v>242070470.57999998</v>
      </c>
      <c r="F8" s="25">
        <f>'INTERNAL REVENUE SERVICE'!$F$46</f>
        <v>307505988</v>
      </c>
      <c r="J8" s="30">
        <f>'INTERNAL REVENUE SERVICE'!$F$13</f>
        <v>16617164894.4</v>
      </c>
      <c r="K8" s="25"/>
      <c r="L8" s="25"/>
    </row>
    <row r="9" spans="1:17" s="2" customFormat="1" ht="18.75">
      <c r="A9" s="27" t="s">
        <v>290</v>
      </c>
      <c r="G9" s="25"/>
      <c r="H9" s="25">
        <f>'OFFICE OF THE AUDITOR GENERAL S'!$F$12</f>
        <v>12117781.25</v>
      </c>
      <c r="I9" s="25"/>
    </row>
    <row r="10" spans="1:17" s="2" customFormat="1" ht="18.75">
      <c r="A10" s="27" t="s">
        <v>291</v>
      </c>
      <c r="H10" s="25">
        <f>'OFFICE OF THE AUDITOR GENERAL L'!$F$11</f>
        <v>375000</v>
      </c>
      <c r="I10" s="25"/>
    </row>
    <row r="11" spans="1:17" s="2" customFormat="1" ht="18.75">
      <c r="A11" s="27" t="s">
        <v>292</v>
      </c>
      <c r="B11" s="25"/>
      <c r="C11" s="25">
        <f>'MINISTRY OF INFORMATION &amp; ORIEN'!$F$13</f>
        <v>11000</v>
      </c>
    </row>
    <row r="12" spans="1:17" s="2" customFormat="1" ht="18.75">
      <c r="A12" s="27" t="s">
        <v>293</v>
      </c>
      <c r="D12" s="25">
        <f>'EDO BROADCASTING SERVICE '!$F$12</f>
        <v>190637782.16999999</v>
      </c>
      <c r="E12" s="25"/>
    </row>
    <row r="13" spans="1:17" s="2" customFormat="1" ht="18.75">
      <c r="A13" s="60" t="s">
        <v>294</v>
      </c>
      <c r="D13" s="25">
        <f>'BENDEL NEWSPAPERS COMPANY'!$F$12</f>
        <v>46411885</v>
      </c>
      <c r="E13" s="25"/>
    </row>
    <row r="14" spans="1:17" s="2" customFormat="1" ht="18.75">
      <c r="A14" s="27" t="s">
        <v>375</v>
      </c>
      <c r="D14" s="25">
        <f>' GOVERNMENT PRINTING PRESS'!$F$12</f>
        <v>5000</v>
      </c>
      <c r="E14" s="25"/>
    </row>
    <row r="15" spans="1:17" s="2" customFormat="1" ht="18.75">
      <c r="A15" s="60" t="s">
        <v>296</v>
      </c>
      <c r="B15" s="25">
        <f>'MINISTRY OF HEALTH'!$F$12</f>
        <v>1065000</v>
      </c>
      <c r="C15" s="25">
        <f>'MINISTRY OF HEALTH'!$F$17</f>
        <v>26257000</v>
      </c>
      <c r="F15" s="25">
        <f>'MINISTRY OF HEALTH'!$F$31</f>
        <v>13098399.41</v>
      </c>
    </row>
    <row r="16" spans="1:17" s="2" customFormat="1" ht="18.75">
      <c r="A16" s="27" t="s">
        <v>297</v>
      </c>
      <c r="C16" s="37">
        <f>'HOSPITAL MANAGEMENT BOARD'!$F$12</f>
        <v>504336144.63</v>
      </c>
      <c r="D16" s="25"/>
      <c r="E16" s="25"/>
    </row>
    <row r="17" spans="1:16" s="2" customFormat="1" ht="18.75">
      <c r="A17" s="27" t="s">
        <v>376</v>
      </c>
      <c r="C17" s="25">
        <f>'MINISTRY OF WOMEN AFFAIRS &amp; SOC'!$F$12</f>
        <v>2132000</v>
      </c>
      <c r="D17" s="25">
        <f>'MINISTRY OF WOMEN AFFAIRS &amp; SOC'!$F$17</f>
        <v>29500</v>
      </c>
      <c r="E17" s="25"/>
    </row>
    <row r="18" spans="1:16" s="2" customFormat="1" ht="18.75">
      <c r="A18" s="27" t="s">
        <v>299</v>
      </c>
      <c r="C18" s="25">
        <f>'JUDICIARY- HIGH COURT'!$F$10</f>
        <v>136856111.36000001</v>
      </c>
      <c r="E18" s="25">
        <f>'JUDICIARY- HIGH COURT'!$F$15</f>
        <v>7185742</v>
      </c>
      <c r="F18" s="6">
        <f>'JUDICIARY- HIGH COURT'!$F$19</f>
        <v>30600</v>
      </c>
    </row>
    <row r="19" spans="1:16" s="2" customFormat="1" ht="39.950000000000003" customHeight="1">
      <c r="A19" s="27" t="s">
        <v>300</v>
      </c>
      <c r="C19" s="25">
        <f>'JUDICIARY- CUSTOMARY COURT'!$F$13</f>
        <v>0</v>
      </c>
      <c r="E19" s="25">
        <f>'JUDICIARY- CUSTOMARY COURT'!$F$17</f>
        <v>0</v>
      </c>
    </row>
    <row r="20" spans="1:16" s="2" customFormat="1" ht="39.950000000000003" customHeight="1">
      <c r="A20" s="60" t="s">
        <v>301</v>
      </c>
      <c r="C20" s="25">
        <f>'MINISTRY OF ENERGY AND WATER'!$F$12</f>
        <v>3630000</v>
      </c>
    </row>
    <row r="21" spans="1:16" s="2" customFormat="1" ht="39.950000000000003" customHeight="1">
      <c r="A21" s="27" t="s">
        <v>377</v>
      </c>
      <c r="C21" s="25">
        <f>'URBAN WATER BOARD'!$F$12</f>
        <v>1248690</v>
      </c>
      <c r="D21" s="25">
        <f>'URBAN WATER BOARD'!$F$18</f>
        <v>3502100</v>
      </c>
    </row>
    <row r="22" spans="1:16" s="2" customFormat="1" ht="39.950000000000003" customHeight="1">
      <c r="A22" s="27" t="s">
        <v>378</v>
      </c>
      <c r="C22" s="25">
        <f>'RURAL ELECTRICITY BOARD'!$F$12</f>
        <v>0</v>
      </c>
      <c r="F22" s="57">
        <f>'RURAL ELECTRICITY BOARD'!$F$17</f>
        <v>1100000</v>
      </c>
    </row>
    <row r="23" spans="1:16" s="2" customFormat="1" ht="39.950000000000003" customHeight="1">
      <c r="A23" s="27" t="s">
        <v>379</v>
      </c>
      <c r="C23" s="25">
        <f>'MINISTRY OF TRANSPORT'!$F$12</f>
        <v>3981000</v>
      </c>
      <c r="D23" s="25">
        <f>'MINISTRY OF TRANSPORT'!$F$18</f>
        <v>39313510</v>
      </c>
    </row>
    <row r="24" spans="1:16" s="2" customFormat="1" ht="39.950000000000003" customHeight="1">
      <c r="A24" s="27" t="s">
        <v>305</v>
      </c>
      <c r="D24" s="25"/>
    </row>
    <row r="25" spans="1:16" s="2" customFormat="1" ht="39.950000000000003" customHeight="1">
      <c r="A25" s="27" t="s">
        <v>306</v>
      </c>
      <c r="C25" s="25">
        <f>'MINISTRY OF LANDS AND SURVEYS'!$F$13</f>
        <v>276973412.30000001</v>
      </c>
      <c r="F25" s="25"/>
      <c r="M25" s="25">
        <f>'MINISTRY OF LANDS AND SURVEYS'!$F$29</f>
        <v>168290551.81999999</v>
      </c>
    </row>
    <row r="26" spans="1:16" s="2" customFormat="1" ht="39.950000000000003" customHeight="1">
      <c r="A26" s="27" t="s">
        <v>307</v>
      </c>
      <c r="C26" s="25">
        <f>'MINISTRY OF WORKS'!$F$12</f>
        <v>7220000</v>
      </c>
      <c r="D26" s="25">
        <f>'MINISTRY OF WORKS'!$F$27</f>
        <v>883000</v>
      </c>
      <c r="E26" s="6">
        <f>'MINISTRY OF WORKS'!$F$20</f>
        <v>28199000</v>
      </c>
      <c r="F26" s="25">
        <f>'MINISTRY OF WORKS'!$F$23</f>
        <v>0</v>
      </c>
    </row>
    <row r="27" spans="1:16" s="2" customFormat="1" ht="39.950000000000003" customHeight="1">
      <c r="A27" s="27" t="s">
        <v>380</v>
      </c>
      <c r="C27" s="25"/>
      <c r="F27" s="25"/>
    </row>
    <row r="28" spans="1:16" s="2" customFormat="1" ht="39.950000000000003" customHeight="1">
      <c r="A28" s="27" t="s">
        <v>308</v>
      </c>
      <c r="C28" s="25">
        <f>'MINISTRY OF BASIC EDUCATION'!$F$12</f>
        <v>0</v>
      </c>
      <c r="M28" s="30">
        <f>'MINISTRY OF BASIC EDUCATION'!$F$21</f>
        <v>0</v>
      </c>
      <c r="P28" s="57">
        <f>SUBEB!$F$12</f>
        <v>0</v>
      </c>
    </row>
    <row r="29" spans="1:16" s="2" customFormat="1" ht="39.950000000000003" customHeight="1">
      <c r="A29" s="27" t="s">
        <v>381</v>
      </c>
      <c r="C29" s="26">
        <f>'MIN. OF  EDUCATION'!$F$13</f>
        <v>110191980</v>
      </c>
      <c r="M29" s="25">
        <f>'MIN. OF  EDUCATION'!$F$22</f>
        <v>17974000</v>
      </c>
    </row>
    <row r="30" spans="1:16" s="2" customFormat="1" ht="39.950000000000003" customHeight="1">
      <c r="A30" s="27" t="s">
        <v>310</v>
      </c>
      <c r="C30" s="25">
        <f>' MINISTRY OF ENVIRONMENT'!$F$13</f>
        <v>55734257.560000002</v>
      </c>
      <c r="E30" s="25">
        <f>' MINISTRY OF ENVIRONMENT'!$F$22</f>
        <v>2000000</v>
      </c>
    </row>
    <row r="31" spans="1:16" s="2" customFormat="1" ht="39.950000000000003" customHeight="1">
      <c r="A31" s="27" t="s">
        <v>311</v>
      </c>
      <c r="B31" s="25"/>
      <c r="C31" s="25">
        <f>'WASTE MANAGEMENT BOARD'!$F$12</f>
        <v>59722981.119999997</v>
      </c>
      <c r="D31" s="25"/>
      <c r="E31" s="25">
        <f>'WASTE MANAGEMENT BOARD'!$F$18</f>
        <v>32767861.399999999</v>
      </c>
      <c r="F31" s="25">
        <f>'WASTE MANAGEMENT BOARD'!$F$26</f>
        <v>48800</v>
      </c>
    </row>
    <row r="32" spans="1:16" s="2" customFormat="1" ht="39.950000000000003" customHeight="1">
      <c r="A32" s="27" t="s">
        <v>312</v>
      </c>
      <c r="B32" s="25">
        <f>'FORESTRY MGT &amp; UTILISATION'!$F$13</f>
        <v>31758811</v>
      </c>
      <c r="C32" s="25">
        <f>'FORESTRY MGT &amp; UTILISATION'!$F$17</f>
        <v>130653141.97</v>
      </c>
      <c r="D32" s="25"/>
      <c r="E32" s="25">
        <f>'FORESTRY MGT &amp; UTILISATION'!$F$27</f>
        <v>81430050</v>
      </c>
    </row>
    <row r="33" spans="1:35" s="2" customFormat="1" ht="39.950000000000003" customHeight="1">
      <c r="A33" s="60" t="s">
        <v>630</v>
      </c>
      <c r="B33" s="57">
        <f>'MINISTRY OF EST &amp; SPECIAL DUTI.'!$F$13</f>
        <v>400000</v>
      </c>
      <c r="C33" s="25">
        <f>'MINISTRY OF EST &amp; SPECIAL DUTI.'!$F$18</f>
        <v>1820000</v>
      </c>
    </row>
    <row r="34" spans="1:35" s="2" customFormat="1" ht="39.950000000000003" customHeight="1">
      <c r="A34" s="60" t="s">
        <v>313</v>
      </c>
      <c r="C34" s="25">
        <f>'MINISTRY OF JUSTICE'!$F$14</f>
        <v>4035629.38</v>
      </c>
    </row>
    <row r="35" spans="1:35" s="2" customFormat="1" ht="39.950000000000003" customHeight="1">
      <c r="A35" s="27" t="s">
        <v>314</v>
      </c>
      <c r="C35" s="61">
        <f>'MINISTRY OF SOLID MINER,OIL&amp;GAS'!$F$13</f>
        <v>79309000</v>
      </c>
    </row>
    <row r="36" spans="1:35" s="2" customFormat="1" ht="39.950000000000003" customHeight="1">
      <c r="A36" s="27" t="s">
        <v>318</v>
      </c>
      <c r="C36" s="61">
        <f>'EDO DEV. &amp; PLANNING AUTHORITY'!$F$12</f>
        <v>0</v>
      </c>
      <c r="D36" s="7">
        <f>'EDO DEV. &amp; PLANNING AUTHORITY'!$F$24</f>
        <v>8295861.3200000003</v>
      </c>
      <c r="I36" s="25">
        <f>'EDO DEV. &amp; PLANNING AUTHORITY'!$F$34</f>
        <v>167075662.36000001</v>
      </c>
      <c r="M36" s="6">
        <f>'EDO DEV. &amp; PLANNING AUTHORITY'!$F$52</f>
        <v>17277913.300000001</v>
      </c>
    </row>
    <row r="37" spans="1:35" s="2" customFormat="1" ht="39.950000000000003" customHeight="1">
      <c r="A37" s="27" t="s">
        <v>315</v>
      </c>
      <c r="C37" s="61">
        <f>'HOUSING &amp; URBAN DEVELOPMENT'!$F$13</f>
        <v>354262108.92000002</v>
      </c>
      <c r="D37" s="6">
        <f>'HOUSING &amp; URBAN DEVELOPMENT'!$F$23</f>
        <v>519300</v>
      </c>
      <c r="I37" s="25"/>
    </row>
    <row r="38" spans="1:35" s="2" customFormat="1" ht="39.950000000000003" customHeight="1">
      <c r="A38" s="27" t="s">
        <v>316</v>
      </c>
      <c r="C38" s="25"/>
      <c r="E38" s="25"/>
    </row>
    <row r="39" spans="1:35" s="2" customFormat="1" ht="39.950000000000003" customHeight="1">
      <c r="A39" s="27" t="s">
        <v>382</v>
      </c>
      <c r="C39" s="61">
        <f>'EDO STATE LIAISON OFFICE, Abuja'!$F$13</f>
        <v>2269000</v>
      </c>
      <c r="D39" s="25"/>
    </row>
    <row r="40" spans="1:35" s="2" customFormat="1" ht="39.950000000000003" customHeight="1">
      <c r="A40" s="27" t="s">
        <v>627</v>
      </c>
      <c r="C40" s="61"/>
      <c r="D40" s="25"/>
    </row>
    <row r="41" spans="1:35" s="2" customFormat="1" ht="39.950000000000003" customHeight="1">
      <c r="A41" s="27" t="s">
        <v>319</v>
      </c>
      <c r="N41" s="7"/>
      <c r="O41" s="7">
        <f>'MINISTRY OF FINANCE'!$F$13</f>
        <v>3125286.9099999997</v>
      </c>
      <c r="P41" s="7"/>
    </row>
    <row r="42" spans="1:35" s="2" customFormat="1" ht="39.950000000000003" customHeight="1">
      <c r="A42" s="60" t="s">
        <v>326</v>
      </c>
      <c r="Q42" s="7"/>
    </row>
    <row r="43" spans="1:35" s="2" customFormat="1"/>
    <row r="44" spans="1:35" s="2" customFormat="1">
      <c r="A44" s="62" t="s">
        <v>320</v>
      </c>
      <c r="B44" s="7">
        <f t="shared" ref="B44:J44" si="0">SUM(B2:B42)</f>
        <v>217726111</v>
      </c>
      <c r="C44" s="7">
        <f t="shared" si="0"/>
        <v>2088699221.02</v>
      </c>
      <c r="D44" s="7">
        <f t="shared" si="0"/>
        <v>293410901.48999995</v>
      </c>
      <c r="E44" s="7">
        <f t="shared" si="0"/>
        <v>151582653.40000001</v>
      </c>
      <c r="F44" s="7">
        <f t="shared" si="0"/>
        <v>322019287.41000003</v>
      </c>
      <c r="G44" s="7">
        <f t="shared" si="0"/>
        <v>150000</v>
      </c>
      <c r="H44" s="7">
        <f t="shared" si="0"/>
        <v>15454866.029999999</v>
      </c>
      <c r="I44" s="7">
        <f t="shared" si="0"/>
        <v>167075662.36000001</v>
      </c>
      <c r="J44" s="7">
        <f t="shared" si="0"/>
        <v>16617164894.4</v>
      </c>
      <c r="K44" s="7"/>
      <c r="L44" s="7"/>
      <c r="M44" s="7">
        <f>SUM(M2:M43)</f>
        <v>203542465.12</v>
      </c>
      <c r="N44" s="7">
        <f>SUM(N2:N43)</f>
        <v>0</v>
      </c>
      <c r="O44" s="7">
        <f>SUM(O2:O43)</f>
        <v>3125286.9099999997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6" spans="1:35" ht="21">
      <c r="A86" s="41"/>
    </row>
    <row r="87" spans="1:35" ht="21">
      <c r="A87" s="41"/>
    </row>
    <row r="88" spans="1:35" ht="21">
      <c r="A88" s="41"/>
    </row>
    <row r="89" spans="1:35" ht="21">
      <c r="A89" s="41"/>
    </row>
  </sheetData>
  <pageMargins left="0.7" right="0.7" top="0.75" bottom="0.75" header="0.3" footer="0.3"/>
  <pageSetup paperSize="9" scale="3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workbookViewId="0">
      <selection activeCell="B15" sqref="B15"/>
    </sheetView>
  </sheetViews>
  <sheetFormatPr defaultRowHeight="15"/>
  <cols>
    <col min="1" max="1" width="23.85546875" style="117" customWidth="1"/>
    <col min="2" max="2" width="123.140625" customWidth="1"/>
    <col min="3" max="4" width="29.7109375" customWidth="1"/>
    <col min="5" max="5" width="25.42578125" customWidth="1"/>
    <col min="6" max="6" width="26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19.5">
      <c r="A4" s="253"/>
      <c r="B4" s="169"/>
      <c r="C4" s="169"/>
      <c r="D4" s="169"/>
      <c r="E4" s="169"/>
      <c r="F4" s="169"/>
    </row>
    <row r="5" spans="1:6" ht="26.25" customHeight="1">
      <c r="A5" s="393" t="s">
        <v>253</v>
      </c>
      <c r="B5" s="393"/>
      <c r="C5" s="393"/>
      <c r="D5" s="393"/>
      <c r="E5" s="393"/>
      <c r="F5" s="393"/>
    </row>
    <row r="6" spans="1:6" ht="24" customHeight="1">
      <c r="A6" s="252" t="s">
        <v>1</v>
      </c>
      <c r="B6" s="172" t="s">
        <v>455</v>
      </c>
      <c r="C6" s="171"/>
      <c r="D6" s="171"/>
      <c r="E6" s="171"/>
      <c r="F6" s="171"/>
    </row>
    <row r="7" spans="1:6" ht="24" customHeight="1">
      <c r="A7" s="393" t="s">
        <v>519</v>
      </c>
      <c r="B7" s="393"/>
      <c r="C7" s="393"/>
      <c r="D7" s="393"/>
      <c r="E7" s="393"/>
      <c r="F7" s="393"/>
    </row>
    <row r="8" spans="1:6" ht="25.5" customHeight="1">
      <c r="A8" s="393" t="s">
        <v>456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49.5" customHeight="1">
      <c r="A10" s="342" t="s">
        <v>3</v>
      </c>
      <c r="B10" s="342" t="s">
        <v>256</v>
      </c>
      <c r="C10" s="174" t="s">
        <v>365</v>
      </c>
      <c r="D10" s="174" t="s">
        <v>365</v>
      </c>
      <c r="E10" s="174" t="s">
        <v>366</v>
      </c>
      <c r="F10" s="174" t="s">
        <v>366</v>
      </c>
    </row>
    <row r="11" spans="1:6" ht="20.25">
      <c r="A11" s="365"/>
      <c r="B11" s="341"/>
      <c r="C11" s="342">
        <v>2017</v>
      </c>
      <c r="D11" s="342">
        <v>2016</v>
      </c>
      <c r="E11" s="342" t="s">
        <v>819</v>
      </c>
      <c r="F11" s="342">
        <v>2015</v>
      </c>
    </row>
    <row r="12" spans="1:6" s="41" customFormat="1" ht="21">
      <c r="A12" s="254"/>
      <c r="B12" s="165"/>
      <c r="C12" s="254"/>
      <c r="D12" s="254"/>
      <c r="E12" s="165"/>
      <c r="F12" s="155"/>
    </row>
    <row r="13" spans="1:6" s="41" customFormat="1" ht="21">
      <c r="A13" s="178">
        <v>42030100</v>
      </c>
      <c r="B13" s="178" t="s">
        <v>710</v>
      </c>
      <c r="C13" s="168">
        <f>C15</f>
        <v>675000000</v>
      </c>
      <c r="D13" s="168">
        <f>SUM(D16:D21)</f>
        <v>368443037</v>
      </c>
      <c r="E13" s="165"/>
      <c r="F13" s="261"/>
    </row>
    <row r="14" spans="1:6" s="41" customFormat="1" ht="21">
      <c r="A14" s="254"/>
      <c r="B14" s="165"/>
      <c r="C14" s="165"/>
      <c r="D14" s="165"/>
      <c r="E14" s="165"/>
      <c r="F14" s="165"/>
    </row>
    <row r="15" spans="1:6" s="41" customFormat="1" ht="21">
      <c r="A15" s="254">
        <v>42030102</v>
      </c>
      <c r="B15" s="165" t="s">
        <v>711</v>
      </c>
      <c r="C15" s="263">
        <f>SUM(C16:C21)</f>
        <v>675000000</v>
      </c>
      <c r="D15" s="263">
        <f>SUM(D16:D21)</f>
        <v>368443037</v>
      </c>
      <c r="E15" s="165"/>
      <c r="F15" s="165"/>
    </row>
    <row r="16" spans="1:6" s="41" customFormat="1" ht="21">
      <c r="A16" s="254" t="s">
        <v>385</v>
      </c>
      <c r="B16" s="180" t="s">
        <v>255</v>
      </c>
      <c r="C16" s="166">
        <v>300000000</v>
      </c>
      <c r="D16" s="166">
        <v>0</v>
      </c>
      <c r="E16" s="165"/>
      <c r="F16" s="262"/>
    </row>
    <row r="17" spans="1:6" s="41" customFormat="1" ht="48.75" customHeight="1">
      <c r="A17" s="366" t="s">
        <v>386</v>
      </c>
      <c r="B17" s="180" t="s">
        <v>355</v>
      </c>
      <c r="C17" s="166">
        <v>0</v>
      </c>
      <c r="D17" s="166">
        <v>240043037</v>
      </c>
      <c r="E17" s="165"/>
      <c r="F17" s="165"/>
    </row>
    <row r="18" spans="1:6" s="41" customFormat="1" ht="21">
      <c r="A18" s="254" t="s">
        <v>387</v>
      </c>
      <c r="B18" s="165" t="s">
        <v>361</v>
      </c>
      <c r="C18" s="166">
        <v>375000000</v>
      </c>
      <c r="D18" s="166">
        <v>100000000</v>
      </c>
      <c r="E18" s="165"/>
      <c r="F18" s="165"/>
    </row>
    <row r="19" spans="1:6" s="41" customFormat="1" ht="21">
      <c r="A19" s="254" t="s">
        <v>388</v>
      </c>
      <c r="B19" s="165" t="s">
        <v>362</v>
      </c>
      <c r="C19" s="339"/>
      <c r="D19" s="339"/>
      <c r="E19" s="165"/>
      <c r="F19" s="165"/>
    </row>
    <row r="20" spans="1:6" s="41" customFormat="1" ht="21">
      <c r="A20" s="254" t="s">
        <v>389</v>
      </c>
      <c r="B20" s="165" t="s">
        <v>363</v>
      </c>
      <c r="C20" s="166">
        <v>0</v>
      </c>
      <c r="D20" s="166">
        <v>0</v>
      </c>
      <c r="E20" s="165"/>
      <c r="F20" s="165"/>
    </row>
    <row r="21" spans="1:6" s="41" customFormat="1" ht="21">
      <c r="A21" s="254" t="s">
        <v>390</v>
      </c>
      <c r="B21" s="165" t="s">
        <v>364</v>
      </c>
      <c r="C21" s="166">
        <v>0</v>
      </c>
      <c r="D21" s="166">
        <v>28400000</v>
      </c>
      <c r="E21" s="165"/>
      <c r="F21" s="165"/>
    </row>
    <row r="22" spans="1:6" s="41" customFormat="1" ht="21">
      <c r="A22" s="254"/>
      <c r="B22" s="165"/>
      <c r="C22" s="165"/>
      <c r="D22" s="165"/>
      <c r="E22" s="165"/>
      <c r="F22" s="165"/>
    </row>
    <row r="23" spans="1:6" s="41" customFormat="1" ht="21">
      <c r="A23" s="178"/>
      <c r="B23" s="189" t="s">
        <v>320</v>
      </c>
      <c r="C23" s="364">
        <f>C13+C22</f>
        <v>675000000</v>
      </c>
      <c r="D23" s="364">
        <f>D13+D22</f>
        <v>368443037</v>
      </c>
      <c r="E23" s="178"/>
      <c r="F23" s="178"/>
    </row>
    <row r="24" spans="1:6">
      <c r="C24" s="36"/>
      <c r="D24" s="36"/>
    </row>
    <row r="35" spans="3:4">
      <c r="C35" s="11"/>
      <c r="D35" s="11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0" orientation="landscape" r:id="rId1"/>
  <headerFooter>
    <oddFooter>&amp;R&amp;16Page 41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workbookViewId="0">
      <selection activeCell="B24" sqref="B24"/>
    </sheetView>
  </sheetViews>
  <sheetFormatPr defaultRowHeight="15"/>
  <cols>
    <col min="1" max="1" width="25.42578125" customWidth="1"/>
    <col min="2" max="2" width="94.140625" customWidth="1"/>
    <col min="3" max="3" width="27.28515625" customWidth="1"/>
    <col min="4" max="4" width="22.42578125" customWidth="1"/>
    <col min="5" max="5" width="18.5703125" customWidth="1"/>
    <col min="6" max="6" width="19.7109375" bestFit="1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725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253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455</v>
      </c>
      <c r="C6" s="171"/>
      <c r="D6" s="171"/>
      <c r="E6" s="171"/>
      <c r="F6" s="171"/>
    </row>
    <row r="7" spans="1:6" ht="20.25">
      <c r="A7" s="393" t="s">
        <v>254</v>
      </c>
      <c r="B7" s="393"/>
      <c r="C7" s="393"/>
      <c r="D7" s="393"/>
      <c r="E7" s="393"/>
      <c r="F7" s="393"/>
    </row>
    <row r="8" spans="1:6" ht="20.25">
      <c r="A8" s="393" t="s">
        <v>456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55.5" customHeight="1">
      <c r="A10" s="342" t="s">
        <v>3</v>
      </c>
      <c r="B10" s="342" t="s">
        <v>5</v>
      </c>
      <c r="C10" s="174" t="s">
        <v>365</v>
      </c>
      <c r="D10" s="174" t="s">
        <v>365</v>
      </c>
      <c r="E10" s="174" t="s">
        <v>352</v>
      </c>
      <c r="F10" s="174" t="s">
        <v>352</v>
      </c>
    </row>
    <row r="11" spans="1:6" ht="20.25">
      <c r="A11" s="341"/>
      <c r="B11" s="341"/>
      <c r="C11" s="342">
        <v>2017</v>
      </c>
      <c r="D11" s="342">
        <v>2016</v>
      </c>
      <c r="E11" s="342">
        <v>2015</v>
      </c>
      <c r="F11" s="369" t="s">
        <v>659</v>
      </c>
    </row>
    <row r="12" spans="1:6" s="23" customFormat="1" ht="20.25">
      <c r="A12" s="189">
        <v>13020300</v>
      </c>
      <c r="B12" s="178" t="s">
        <v>257</v>
      </c>
      <c r="C12" s="168"/>
      <c r="D12" s="168">
        <f>SUM(D15:D23)</f>
        <v>0</v>
      </c>
      <c r="E12" s="165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20.25">
      <c r="A14" s="190">
        <v>13020301</v>
      </c>
      <c r="B14" s="165" t="s">
        <v>706</v>
      </c>
      <c r="C14" s="168"/>
      <c r="D14" s="168">
        <f>SUM(D15:D23)</f>
        <v>0</v>
      </c>
      <c r="E14" s="165"/>
      <c r="F14" s="262"/>
    </row>
    <row r="15" spans="1:6" s="23" customFormat="1" ht="19.5">
      <c r="A15" s="195" t="s">
        <v>356</v>
      </c>
      <c r="B15" s="165" t="s">
        <v>359</v>
      </c>
      <c r="C15" s="166"/>
      <c r="D15" s="166"/>
      <c r="E15" s="165"/>
      <c r="F15" s="262"/>
    </row>
    <row r="16" spans="1:6" s="23" customFormat="1" ht="19.5">
      <c r="A16" s="195" t="s">
        <v>357</v>
      </c>
      <c r="B16" s="165" t="s">
        <v>360</v>
      </c>
      <c r="C16" s="165">
        <v>0</v>
      </c>
      <c r="D16" s="165">
        <v>0</v>
      </c>
      <c r="E16" s="165"/>
      <c r="F16" s="262"/>
    </row>
    <row r="17" spans="1:6" s="23" customFormat="1" ht="19.5">
      <c r="A17" s="195" t="s">
        <v>358</v>
      </c>
      <c r="B17" s="165" t="s">
        <v>401</v>
      </c>
      <c r="C17" s="165"/>
      <c r="D17" s="165"/>
      <c r="E17" s="165"/>
      <c r="F17" s="165"/>
    </row>
    <row r="18" spans="1:6" s="23" customFormat="1" ht="19.5">
      <c r="A18" s="195" t="s">
        <v>731</v>
      </c>
      <c r="B18" s="165" t="s">
        <v>732</v>
      </c>
      <c r="C18" s="166"/>
      <c r="D18" s="166"/>
      <c r="E18" s="165"/>
      <c r="F18" s="165"/>
    </row>
    <row r="19" spans="1:6" s="23" customFormat="1" ht="19.5">
      <c r="A19" s="195"/>
      <c r="B19" s="165"/>
      <c r="C19" s="166"/>
      <c r="D19" s="166"/>
      <c r="E19" s="165"/>
      <c r="F19" s="165"/>
    </row>
    <row r="20" spans="1:6" s="23" customFormat="1" ht="20.25">
      <c r="A20" s="195">
        <v>13020401</v>
      </c>
      <c r="B20" s="178" t="s">
        <v>258</v>
      </c>
      <c r="C20" s="168">
        <f>SUM(C22,C21)</f>
        <v>187700000</v>
      </c>
      <c r="D20" s="166"/>
      <c r="E20" s="165"/>
      <c r="F20" s="165"/>
    </row>
    <row r="21" spans="1:6" s="23" customFormat="1" ht="19.5">
      <c r="A21" s="195" t="s">
        <v>385</v>
      </c>
      <c r="B21" s="165" t="s">
        <v>797</v>
      </c>
      <c r="C21" s="166">
        <v>137700000</v>
      </c>
      <c r="D21" s="166"/>
      <c r="E21" s="165"/>
      <c r="F21" s="165"/>
    </row>
    <row r="22" spans="1:6" s="23" customFormat="1" ht="19.5">
      <c r="A22" s="195" t="s">
        <v>386</v>
      </c>
      <c r="B22" s="165" t="s">
        <v>798</v>
      </c>
      <c r="C22" s="166">
        <v>50000000</v>
      </c>
      <c r="D22" s="166"/>
      <c r="E22" s="165"/>
      <c r="F22" s="165"/>
    </row>
    <row r="23" spans="1:6" s="23" customFormat="1" ht="19.5">
      <c r="A23" s="195"/>
      <c r="B23" s="165"/>
      <c r="C23" s="166"/>
      <c r="D23" s="166"/>
      <c r="E23" s="165"/>
      <c r="F23" s="165"/>
    </row>
    <row r="24" spans="1:6" ht="19.5">
      <c r="A24" s="165"/>
      <c r="B24" s="165"/>
      <c r="C24" s="165"/>
      <c r="D24" s="165"/>
      <c r="E24" s="165"/>
      <c r="F24" s="262"/>
    </row>
    <row r="25" spans="1:6" ht="20.25">
      <c r="A25" s="165"/>
      <c r="B25" s="167" t="s">
        <v>320</v>
      </c>
      <c r="C25" s="263">
        <f>C12+C20</f>
        <v>187700000</v>
      </c>
      <c r="D25" s="263">
        <f>D12+D24</f>
        <v>0</v>
      </c>
      <c r="E25" s="165"/>
      <c r="F25" s="262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42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F165"/>
  <sheetViews>
    <sheetView view="pageBreakPreview" topLeftCell="A7" zoomScale="73" zoomScaleSheetLayoutView="73" workbookViewId="0">
      <selection activeCell="E11" sqref="E11"/>
    </sheetView>
  </sheetViews>
  <sheetFormatPr defaultRowHeight="15"/>
  <cols>
    <col min="1" max="1" width="18.5703125" bestFit="1" customWidth="1"/>
    <col min="2" max="2" width="80.7109375" customWidth="1"/>
    <col min="3" max="3" width="38.140625" customWidth="1"/>
    <col min="4" max="4" width="34.85546875" customWidth="1"/>
    <col min="5" max="5" width="29.28515625" customWidth="1"/>
    <col min="6" max="6" width="28.2851562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520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454</v>
      </c>
      <c r="C5" s="172"/>
      <c r="D5" s="171"/>
      <c r="E5" s="171"/>
      <c r="F5" s="171"/>
    </row>
    <row r="6" spans="1:6" ht="20.25">
      <c r="A6" s="393" t="s">
        <v>521</v>
      </c>
      <c r="B6" s="393"/>
      <c r="C6" s="393"/>
      <c r="D6" s="393"/>
      <c r="E6" s="393"/>
      <c r="F6" s="393"/>
    </row>
    <row r="7" spans="1:6" ht="20.25">
      <c r="A7" s="393" t="s">
        <v>522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51.75" customHeight="1">
      <c r="A9" s="342" t="s">
        <v>3</v>
      </c>
      <c r="B9" s="342" t="s">
        <v>5</v>
      </c>
      <c r="C9" s="174" t="s">
        <v>438</v>
      </c>
      <c r="D9" s="174" t="s">
        <v>680</v>
      </c>
      <c r="E9" s="174" t="s">
        <v>437</v>
      </c>
      <c r="F9" s="174" t="s">
        <v>437</v>
      </c>
    </row>
    <row r="10" spans="1:6" s="67" customFormat="1" ht="20.25">
      <c r="A10" s="365"/>
      <c r="B10" s="365"/>
      <c r="C10" s="342">
        <v>2017</v>
      </c>
      <c r="D10" s="342">
        <v>2016</v>
      </c>
      <c r="E10" s="342" t="s">
        <v>831</v>
      </c>
      <c r="F10" s="342">
        <v>2015</v>
      </c>
    </row>
    <row r="11" spans="1:6" s="371" customFormat="1" ht="20.25">
      <c r="A11" s="362"/>
      <c r="B11" s="362"/>
      <c r="C11" s="370"/>
      <c r="D11" s="370"/>
      <c r="E11" s="370"/>
      <c r="F11" s="370"/>
    </row>
    <row r="12" spans="1:6" s="41" customFormat="1" ht="21">
      <c r="A12" s="311">
        <v>13020300</v>
      </c>
      <c r="B12" s="178" t="s">
        <v>257</v>
      </c>
      <c r="C12" s="261">
        <f>SUM(C16:C32)</f>
        <v>1390000000</v>
      </c>
      <c r="D12" s="261">
        <f>SUM(D16:D32)</f>
        <v>1390000000</v>
      </c>
      <c r="E12" s="261">
        <f>SUM(E16:E32)</f>
        <v>150350000</v>
      </c>
      <c r="F12" s="261">
        <f>SUM(F16:F32)</f>
        <v>835898000</v>
      </c>
    </row>
    <row r="13" spans="1:6" s="41" customFormat="1" ht="21">
      <c r="A13" s="165"/>
      <c r="B13" s="178"/>
      <c r="C13" s="178"/>
      <c r="D13" s="178"/>
      <c r="E13" s="165"/>
      <c r="F13" s="262"/>
    </row>
    <row r="14" spans="1:6" s="41" customFormat="1" ht="21">
      <c r="A14" s="195">
        <v>13020301</v>
      </c>
      <c r="B14" s="190" t="s">
        <v>708</v>
      </c>
      <c r="C14" s="261">
        <f>SUM(C16:C32)</f>
        <v>1390000000</v>
      </c>
      <c r="D14" s="261">
        <f>SUM(D16:D32)</f>
        <v>1390000000</v>
      </c>
      <c r="E14" s="261">
        <f>SUM(E16:E32)</f>
        <v>150350000</v>
      </c>
      <c r="F14" s="261">
        <f>SUM(F16:F32)</f>
        <v>835898000</v>
      </c>
    </row>
    <row r="15" spans="1:6" s="41" customFormat="1" ht="21">
      <c r="A15" s="165"/>
      <c r="B15" s="165"/>
      <c r="C15" s="165"/>
      <c r="D15" s="165"/>
      <c r="E15" s="165"/>
      <c r="F15" s="262"/>
    </row>
    <row r="16" spans="1:6" s="41" customFormat="1" ht="21">
      <c r="A16" s="165"/>
      <c r="B16" s="165" t="s">
        <v>260</v>
      </c>
      <c r="C16" s="165"/>
      <c r="D16" s="165"/>
      <c r="E16" s="165"/>
      <c r="F16" s="262"/>
    </row>
    <row r="17" spans="1:6" s="41" customFormat="1" ht="21">
      <c r="A17" s="165"/>
      <c r="B17" s="165" t="s">
        <v>681</v>
      </c>
      <c r="C17" s="165"/>
      <c r="D17" s="165"/>
      <c r="E17" s="165"/>
      <c r="F17" s="262"/>
    </row>
    <row r="18" spans="1:6" s="41" customFormat="1" ht="21">
      <c r="A18" s="165"/>
      <c r="B18" s="165" t="s">
        <v>259</v>
      </c>
      <c r="C18" s="165"/>
      <c r="D18" s="165"/>
      <c r="E18" s="165"/>
      <c r="F18" s="262"/>
    </row>
    <row r="19" spans="1:6" s="41" customFormat="1" ht="21">
      <c r="A19" s="311"/>
      <c r="B19" s="165"/>
      <c r="C19" s="165"/>
      <c r="D19" s="165"/>
      <c r="E19" s="165"/>
      <c r="F19" s="262"/>
    </row>
    <row r="20" spans="1:6" s="41" customFormat="1" ht="21">
      <c r="A20" s="311" t="s">
        <v>385</v>
      </c>
      <c r="B20" s="165" t="s">
        <v>439</v>
      </c>
      <c r="C20" s="165"/>
      <c r="D20" s="165"/>
      <c r="E20" s="165"/>
      <c r="F20" s="262"/>
    </row>
    <row r="21" spans="1:6" s="41" customFormat="1" ht="21">
      <c r="A21" s="311" t="s">
        <v>387</v>
      </c>
      <c r="B21" s="165" t="s">
        <v>440</v>
      </c>
      <c r="C21" s="166"/>
      <c r="D21" s="165"/>
      <c r="E21" s="166"/>
      <c r="F21" s="262"/>
    </row>
    <row r="22" spans="1:6" s="41" customFormat="1" ht="21">
      <c r="A22" s="311" t="s">
        <v>388</v>
      </c>
      <c r="B22" s="165" t="s">
        <v>441</v>
      </c>
      <c r="C22" s="165"/>
      <c r="D22" s="165"/>
      <c r="E22" s="165"/>
      <c r="F22" s="262"/>
    </row>
    <row r="23" spans="1:6" s="41" customFormat="1" ht="21">
      <c r="A23" s="311" t="s">
        <v>389</v>
      </c>
      <c r="B23" s="165" t="s">
        <v>442</v>
      </c>
      <c r="C23" s="165"/>
      <c r="D23" s="165"/>
      <c r="E23" s="165"/>
      <c r="F23" s="262"/>
    </row>
    <row r="24" spans="1:6" s="41" customFormat="1" ht="21">
      <c r="A24" s="311" t="s">
        <v>390</v>
      </c>
      <c r="B24" s="165" t="s">
        <v>443</v>
      </c>
      <c r="C24" s="165"/>
      <c r="D24" s="165"/>
      <c r="E24" s="165"/>
      <c r="F24" s="262"/>
    </row>
    <row r="25" spans="1:6" s="41" customFormat="1" ht="21">
      <c r="A25" s="311" t="s">
        <v>391</v>
      </c>
      <c r="B25" s="165" t="s">
        <v>444</v>
      </c>
      <c r="C25" s="263"/>
      <c r="D25" s="165"/>
      <c r="E25" s="165"/>
      <c r="F25" s="262"/>
    </row>
    <row r="26" spans="1:6" s="41" customFormat="1" ht="21">
      <c r="A26" s="311"/>
      <c r="B26" s="165" t="s">
        <v>765</v>
      </c>
      <c r="C26" s="166">
        <v>390000000</v>
      </c>
      <c r="D26" s="166">
        <v>390000000</v>
      </c>
      <c r="E26" s="165">
        <v>0</v>
      </c>
      <c r="F26" s="262">
        <v>0</v>
      </c>
    </row>
    <row r="27" spans="1:6" s="41" customFormat="1" ht="21">
      <c r="A27" s="311"/>
      <c r="B27" s="165" t="s">
        <v>766</v>
      </c>
      <c r="C27" s="166">
        <v>1000000000</v>
      </c>
      <c r="D27" s="166">
        <v>1000000000</v>
      </c>
      <c r="E27" s="166">
        <v>150350000</v>
      </c>
      <c r="F27" s="262">
        <v>835898000</v>
      </c>
    </row>
    <row r="28" spans="1:6" s="41" customFormat="1" ht="21">
      <c r="A28" s="311" t="s">
        <v>430</v>
      </c>
      <c r="B28" s="165" t="s">
        <v>445</v>
      </c>
      <c r="C28" s="339"/>
      <c r="D28" s="339"/>
      <c r="E28" s="165"/>
      <c r="F28" s="262"/>
    </row>
    <row r="29" spans="1:6" s="41" customFormat="1" ht="21">
      <c r="A29" s="311" t="s">
        <v>449</v>
      </c>
      <c r="B29" s="165" t="s">
        <v>446</v>
      </c>
      <c r="C29" s="165"/>
      <c r="D29" s="165"/>
      <c r="E29" s="165"/>
      <c r="F29" s="262"/>
    </row>
    <row r="30" spans="1:6" s="41" customFormat="1" ht="21">
      <c r="A30" s="311" t="s">
        <v>450</v>
      </c>
      <c r="B30" s="165" t="s">
        <v>447</v>
      </c>
      <c r="C30" s="165"/>
      <c r="D30" s="165"/>
      <c r="E30" s="165"/>
      <c r="F30" s="262"/>
    </row>
    <row r="31" spans="1:6" s="41" customFormat="1" ht="21">
      <c r="A31" s="311" t="s">
        <v>451</v>
      </c>
      <c r="B31" s="165" t="s">
        <v>448</v>
      </c>
      <c r="C31" s="165"/>
      <c r="D31" s="165"/>
      <c r="E31" s="165"/>
      <c r="F31" s="262"/>
    </row>
    <row r="32" spans="1:6" s="41" customFormat="1" ht="21">
      <c r="A32" s="311" t="s">
        <v>452</v>
      </c>
      <c r="B32" s="165" t="s">
        <v>453</v>
      </c>
      <c r="C32" s="165"/>
      <c r="D32" s="165"/>
      <c r="E32" s="165">
        <v>0</v>
      </c>
      <c r="F32" s="262"/>
    </row>
    <row r="33" spans="1:6" s="41" customFormat="1" ht="21">
      <c r="A33" s="165"/>
      <c r="B33" s="165"/>
      <c r="C33" s="165"/>
      <c r="D33" s="165"/>
      <c r="E33" s="165"/>
      <c r="F33" s="262"/>
    </row>
    <row r="34" spans="1:6" s="41" customFormat="1" ht="21">
      <c r="A34" s="311">
        <v>13020400</v>
      </c>
      <c r="B34" s="178" t="s">
        <v>258</v>
      </c>
      <c r="C34" s="178"/>
      <c r="D34" s="178"/>
      <c r="E34" s="165"/>
      <c r="F34" s="261"/>
    </row>
    <row r="35" spans="1:6" s="41" customFormat="1" ht="21">
      <c r="A35" s="165"/>
      <c r="B35" s="165"/>
      <c r="C35" s="165"/>
      <c r="D35" s="165"/>
      <c r="E35" s="165"/>
      <c r="F35" s="339"/>
    </row>
    <row r="36" spans="1:6" s="41" customFormat="1" ht="21">
      <c r="A36" s="195">
        <v>13020401</v>
      </c>
      <c r="B36" s="254" t="s">
        <v>709</v>
      </c>
      <c r="C36" s="254"/>
      <c r="D36" s="254"/>
      <c r="E36" s="165"/>
      <c r="F36" s="262"/>
    </row>
    <row r="37" spans="1:6" s="41" customFormat="1" ht="21">
      <c r="A37" s="165"/>
      <c r="B37" s="165"/>
      <c r="C37" s="165"/>
      <c r="D37" s="165"/>
      <c r="E37" s="165"/>
      <c r="F37" s="339"/>
    </row>
    <row r="38" spans="1:6" s="41" customFormat="1" ht="21">
      <c r="A38" s="165"/>
      <c r="B38" s="165" t="s">
        <v>261</v>
      </c>
      <c r="C38" s="165"/>
      <c r="D38" s="165"/>
      <c r="E38" s="165"/>
      <c r="F38" s="262"/>
    </row>
    <row r="39" spans="1:6" s="41" customFormat="1" ht="21">
      <c r="A39" s="165"/>
      <c r="B39" s="165" t="s">
        <v>262</v>
      </c>
      <c r="C39" s="165"/>
      <c r="D39" s="165"/>
      <c r="E39" s="165"/>
      <c r="F39" s="262"/>
    </row>
    <row r="40" spans="1:6" s="41" customFormat="1" ht="21">
      <c r="A40" s="165"/>
      <c r="B40" s="165"/>
      <c r="C40" s="165"/>
      <c r="D40" s="165"/>
      <c r="E40" s="165"/>
      <c r="F40" s="262"/>
    </row>
    <row r="41" spans="1:6" s="41" customFormat="1" ht="21">
      <c r="A41" s="165"/>
      <c r="B41" s="178" t="s">
        <v>320</v>
      </c>
      <c r="C41" s="261">
        <f>C12+C34</f>
        <v>1390000000</v>
      </c>
      <c r="D41" s="261">
        <f>D12+D34</f>
        <v>1390000000</v>
      </c>
      <c r="E41" s="261">
        <f>E12+E34</f>
        <v>150350000</v>
      </c>
      <c r="F41" s="261">
        <f>F12+F34</f>
        <v>835898000</v>
      </c>
    </row>
    <row r="42" spans="1:6" ht="18.75">
      <c r="B42" s="23"/>
      <c r="C42" s="23"/>
      <c r="F42" s="12"/>
    </row>
    <row r="43" spans="1:6" ht="18.75">
      <c r="B43" s="23"/>
      <c r="C43" s="23"/>
      <c r="F43" s="12"/>
    </row>
    <row r="44" spans="1:6" ht="18.75">
      <c r="B44" s="23"/>
      <c r="C44" s="23"/>
      <c r="F44" s="12"/>
    </row>
    <row r="45" spans="1:6" ht="18.75">
      <c r="B45" s="23"/>
      <c r="C45" s="23"/>
      <c r="F45" s="12"/>
    </row>
    <row r="46" spans="1:6" ht="18.75">
      <c r="B46" s="23"/>
      <c r="C46" s="23"/>
      <c r="F46" s="12"/>
    </row>
    <row r="47" spans="1:6" ht="18.75">
      <c r="B47" s="23"/>
      <c r="C47" s="23"/>
      <c r="F47" s="12"/>
    </row>
    <row r="48" spans="1:6" ht="18.75">
      <c r="B48" s="23"/>
      <c r="C48" s="23"/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  <row r="77" spans="6:6">
      <c r="F77" s="12"/>
    </row>
    <row r="78" spans="6:6">
      <c r="F78" s="12"/>
    </row>
    <row r="79" spans="6:6">
      <c r="F79" s="12"/>
    </row>
    <row r="80" spans="6:6">
      <c r="F80" s="12"/>
    </row>
    <row r="81" spans="6:6">
      <c r="F81" s="12"/>
    </row>
    <row r="82" spans="6:6">
      <c r="F82" s="12"/>
    </row>
    <row r="83" spans="6:6">
      <c r="F83" s="12"/>
    </row>
    <row r="84" spans="6:6">
      <c r="F84" s="12"/>
    </row>
    <row r="85" spans="6:6">
      <c r="F85" s="12"/>
    </row>
    <row r="86" spans="6:6">
      <c r="F86" s="12"/>
    </row>
    <row r="87" spans="6:6">
      <c r="F87" s="12"/>
    </row>
    <row r="88" spans="6:6">
      <c r="F88" s="12"/>
    </row>
    <row r="89" spans="6:6">
      <c r="F89" s="12"/>
    </row>
    <row r="90" spans="6:6">
      <c r="F90" s="12"/>
    </row>
    <row r="91" spans="6:6">
      <c r="F91" s="12"/>
    </row>
    <row r="92" spans="6:6">
      <c r="F92" s="12"/>
    </row>
    <row r="93" spans="6:6">
      <c r="F93" s="12"/>
    </row>
    <row r="94" spans="6:6">
      <c r="F94" s="12"/>
    </row>
    <row r="95" spans="6:6">
      <c r="F95" s="12"/>
    </row>
    <row r="96" spans="6:6">
      <c r="F96" s="12"/>
    </row>
    <row r="97" spans="6:6">
      <c r="F97" s="12"/>
    </row>
    <row r="98" spans="6:6">
      <c r="F98" s="12"/>
    </row>
    <row r="99" spans="6:6">
      <c r="F99" s="12"/>
    </row>
    <row r="100" spans="6:6">
      <c r="F100" s="12"/>
    </row>
    <row r="101" spans="6:6">
      <c r="F101" s="12"/>
    </row>
    <row r="102" spans="6:6">
      <c r="F102" s="12"/>
    </row>
    <row r="103" spans="6:6">
      <c r="F103" s="12"/>
    </row>
    <row r="104" spans="6:6">
      <c r="F104" s="12"/>
    </row>
    <row r="105" spans="6:6">
      <c r="F105" s="12"/>
    </row>
    <row r="106" spans="6:6">
      <c r="F106" s="12"/>
    </row>
    <row r="107" spans="6:6">
      <c r="F107" s="12"/>
    </row>
    <row r="108" spans="6:6">
      <c r="F108" s="12"/>
    </row>
    <row r="109" spans="6:6">
      <c r="F109" s="12"/>
    </row>
    <row r="110" spans="6:6">
      <c r="F110" s="12"/>
    </row>
    <row r="111" spans="6:6">
      <c r="F111" s="12"/>
    </row>
    <row r="112" spans="6:6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  <row r="122" spans="6:6">
      <c r="F122" s="12"/>
    </row>
    <row r="123" spans="6:6">
      <c r="F123" s="12"/>
    </row>
    <row r="124" spans="6:6">
      <c r="F124" s="12"/>
    </row>
    <row r="125" spans="6:6">
      <c r="F125" s="12"/>
    </row>
    <row r="126" spans="6:6">
      <c r="F126" s="12"/>
    </row>
    <row r="127" spans="6:6">
      <c r="F127" s="12"/>
    </row>
    <row r="128" spans="6:6">
      <c r="F128" s="12"/>
    </row>
    <row r="129" spans="6:6">
      <c r="F129" s="12"/>
    </row>
    <row r="130" spans="6:6">
      <c r="F130" s="12"/>
    </row>
    <row r="131" spans="6:6">
      <c r="F131" s="12"/>
    </row>
    <row r="132" spans="6:6">
      <c r="F132" s="12"/>
    </row>
    <row r="133" spans="6:6">
      <c r="F133" s="12"/>
    </row>
    <row r="134" spans="6:6">
      <c r="F134" s="12"/>
    </row>
    <row r="135" spans="6:6">
      <c r="F135" s="12"/>
    </row>
    <row r="136" spans="6:6">
      <c r="F136" s="12"/>
    </row>
    <row r="137" spans="6:6">
      <c r="F137" s="12"/>
    </row>
    <row r="138" spans="6:6">
      <c r="F138" s="12"/>
    </row>
    <row r="139" spans="6:6">
      <c r="F139" s="12"/>
    </row>
    <row r="140" spans="6:6">
      <c r="F140" s="12"/>
    </row>
    <row r="141" spans="6:6">
      <c r="F141" s="12"/>
    </row>
    <row r="142" spans="6:6">
      <c r="F142" s="12"/>
    </row>
    <row r="143" spans="6:6">
      <c r="F143" s="12"/>
    </row>
    <row r="144" spans="6:6">
      <c r="F144" s="12"/>
    </row>
    <row r="145" spans="6:6">
      <c r="F145" s="12"/>
    </row>
    <row r="146" spans="6:6">
      <c r="F146" s="12"/>
    </row>
    <row r="147" spans="6:6">
      <c r="F147" s="12"/>
    </row>
    <row r="148" spans="6:6">
      <c r="F148" s="12"/>
    </row>
    <row r="149" spans="6:6">
      <c r="F149" s="12"/>
    </row>
    <row r="150" spans="6:6">
      <c r="F150" s="12"/>
    </row>
    <row r="151" spans="6:6">
      <c r="F151" s="12"/>
    </row>
    <row r="152" spans="6:6">
      <c r="F152" s="12"/>
    </row>
    <row r="153" spans="6:6">
      <c r="F153" s="12"/>
    </row>
    <row r="154" spans="6:6">
      <c r="F154" s="12"/>
    </row>
    <row r="155" spans="6:6">
      <c r="F155" s="12"/>
    </row>
    <row r="156" spans="6:6">
      <c r="F156" s="12"/>
    </row>
    <row r="157" spans="6:6">
      <c r="F157" s="12"/>
    </row>
    <row r="158" spans="6:6">
      <c r="F158" s="12"/>
    </row>
    <row r="159" spans="6:6">
      <c r="F159" s="12"/>
    </row>
    <row r="160" spans="6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43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workbookViewId="0">
      <selection activeCell="E9" sqref="E9"/>
    </sheetView>
  </sheetViews>
  <sheetFormatPr defaultRowHeight="15"/>
  <cols>
    <col min="1" max="1" width="24.7109375" customWidth="1"/>
    <col min="2" max="2" width="72.7109375" customWidth="1"/>
    <col min="3" max="3" width="29.7109375" customWidth="1"/>
    <col min="4" max="4" width="25.42578125" customWidth="1"/>
    <col min="5" max="5" width="27.42578125" customWidth="1"/>
    <col min="6" max="6" width="23.710937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161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514</v>
      </c>
      <c r="C5" s="171"/>
      <c r="D5" s="171"/>
      <c r="E5" s="171"/>
      <c r="F5" s="171"/>
    </row>
    <row r="6" spans="1:6" ht="20.25">
      <c r="A6" s="393" t="s">
        <v>808</v>
      </c>
      <c r="B6" s="393"/>
      <c r="C6" s="393"/>
      <c r="D6" s="393"/>
      <c r="E6" s="393"/>
      <c r="F6" s="393"/>
    </row>
    <row r="7" spans="1:6" ht="20.25">
      <c r="A7" s="393" t="s">
        <v>810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23" customFormat="1" ht="20.25">
      <c r="A12" s="189">
        <v>14000000</v>
      </c>
      <c r="B12" s="178" t="s">
        <v>814</v>
      </c>
      <c r="C12" s="166">
        <f>C14</f>
        <v>2000000000</v>
      </c>
      <c r="D12" s="165">
        <v>0</v>
      </c>
      <c r="E12" s="165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20.25">
      <c r="A14" s="189">
        <v>14020201</v>
      </c>
      <c r="B14" s="165" t="s">
        <v>809</v>
      </c>
      <c r="C14" s="166">
        <v>2000000000</v>
      </c>
      <c r="D14" s="166">
        <v>0</v>
      </c>
      <c r="E14" s="166"/>
      <c r="F14" s="165"/>
    </row>
    <row r="15" spans="1:6" s="23" customFormat="1" ht="19.5">
      <c r="A15" s="165"/>
      <c r="B15" s="165"/>
      <c r="C15" s="165"/>
      <c r="D15" s="165"/>
      <c r="E15" s="165"/>
      <c r="F15" s="165"/>
    </row>
    <row r="16" spans="1:6" s="144" customFormat="1" ht="20.25">
      <c r="A16" s="167"/>
      <c r="B16" s="167" t="s">
        <v>320</v>
      </c>
      <c r="C16" s="263">
        <f>C12</f>
        <v>2000000000</v>
      </c>
      <c r="D16" s="168">
        <v>64000000</v>
      </c>
      <c r="E16" s="167"/>
      <c r="F16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44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="70" zoomScaleSheetLayoutView="70" workbookViewId="0">
      <selection activeCell="B20" sqref="B20"/>
    </sheetView>
  </sheetViews>
  <sheetFormatPr defaultRowHeight="15"/>
  <cols>
    <col min="1" max="1" width="24" customWidth="1"/>
    <col min="2" max="2" width="89.42578125" customWidth="1"/>
    <col min="3" max="3" width="28" customWidth="1"/>
    <col min="4" max="4" width="23.85546875" customWidth="1"/>
    <col min="5" max="5" width="24.7109375" customWidth="1"/>
    <col min="6" max="6" width="22.855468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725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354</v>
      </c>
      <c r="C6" s="172"/>
      <c r="D6" s="171"/>
      <c r="E6" s="171"/>
      <c r="F6" s="171"/>
    </row>
    <row r="7" spans="1:6" ht="20.25">
      <c r="A7" s="393" t="s">
        <v>518</v>
      </c>
      <c r="B7" s="393"/>
      <c r="C7" s="393"/>
      <c r="D7" s="393"/>
      <c r="E7" s="393"/>
      <c r="F7" s="393"/>
    </row>
    <row r="8" spans="1:6" ht="20.25">
      <c r="A8" s="393" t="s">
        <v>523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55.5" customHeight="1">
      <c r="A10" s="342" t="s">
        <v>3</v>
      </c>
      <c r="B10" s="342" t="s">
        <v>5</v>
      </c>
      <c r="C10" s="174" t="s">
        <v>353</v>
      </c>
      <c r="D10" s="174" t="s">
        <v>353</v>
      </c>
      <c r="E10" s="174" t="s">
        <v>352</v>
      </c>
      <c r="F10" s="174" t="s">
        <v>352</v>
      </c>
    </row>
    <row r="11" spans="1:6" ht="20.25">
      <c r="A11" s="341"/>
      <c r="B11" s="341"/>
      <c r="C11" s="342">
        <v>2017</v>
      </c>
      <c r="D11" s="342">
        <v>2016</v>
      </c>
      <c r="E11" s="342" t="s">
        <v>819</v>
      </c>
      <c r="F11" s="342">
        <v>2015</v>
      </c>
    </row>
    <row r="12" spans="1:6" ht="20.25">
      <c r="A12" s="165"/>
      <c r="B12" s="165"/>
      <c r="C12" s="178"/>
      <c r="D12" s="178"/>
      <c r="E12" s="178"/>
      <c r="F12" s="178"/>
    </row>
    <row r="13" spans="1:6" ht="20.25">
      <c r="A13" s="189">
        <v>13020300</v>
      </c>
      <c r="B13" s="178" t="s">
        <v>257</v>
      </c>
      <c r="C13" s="325">
        <f>C15</f>
        <v>4500000000</v>
      </c>
      <c r="D13" s="325">
        <f>D15</f>
        <v>500000</v>
      </c>
      <c r="E13" s="165">
        <v>0</v>
      </c>
      <c r="F13" s="261">
        <v>0</v>
      </c>
    </row>
    <row r="14" spans="1:6" ht="19.5">
      <c r="A14" s="165"/>
      <c r="B14" s="165"/>
      <c r="C14" s="165"/>
      <c r="D14" s="165"/>
      <c r="E14" s="165"/>
      <c r="F14" s="165"/>
    </row>
    <row r="15" spans="1:6" s="23" customFormat="1" ht="19.5">
      <c r="A15" s="190">
        <v>13020301</v>
      </c>
      <c r="B15" s="165" t="s">
        <v>708</v>
      </c>
      <c r="C15" s="360">
        <f>SUM(C17:C18)</f>
        <v>4500000000</v>
      </c>
      <c r="D15" s="360">
        <f>D17</f>
        <v>500000</v>
      </c>
      <c r="E15" s="165">
        <v>0</v>
      </c>
      <c r="F15" s="262">
        <v>0</v>
      </c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23" customFormat="1" ht="19.5">
      <c r="A17" s="165"/>
      <c r="B17" s="165" t="s">
        <v>682</v>
      </c>
      <c r="C17" s="166">
        <v>500000000</v>
      </c>
      <c r="D17" s="166">
        <v>500000</v>
      </c>
      <c r="E17" s="165">
        <v>0</v>
      </c>
      <c r="F17" s="262">
        <v>0</v>
      </c>
    </row>
    <row r="18" spans="1:6" s="23" customFormat="1" ht="27.75" customHeight="1">
      <c r="A18" s="165"/>
      <c r="B18" s="165" t="s">
        <v>816</v>
      </c>
      <c r="C18" s="166">
        <v>4000000000</v>
      </c>
      <c r="D18" s="166"/>
      <c r="E18" s="165"/>
      <c r="F18" s="262"/>
    </row>
    <row r="19" spans="1:6" s="23" customFormat="1" ht="19.5">
      <c r="A19" s="165"/>
      <c r="B19" s="165"/>
      <c r="C19" s="166"/>
      <c r="D19" s="166"/>
      <c r="E19" s="165"/>
      <c r="F19" s="262"/>
    </row>
    <row r="20" spans="1:6" s="23" customFormat="1" ht="19.5">
      <c r="A20" s="165"/>
      <c r="B20" s="165"/>
      <c r="C20" s="166"/>
      <c r="D20" s="166"/>
      <c r="E20" s="165"/>
      <c r="F20" s="262"/>
    </row>
    <row r="21" spans="1:6" s="23" customFormat="1" ht="19.5">
      <c r="A21" s="165"/>
      <c r="B21" s="165"/>
      <c r="C21" s="166"/>
      <c r="D21" s="166"/>
      <c r="E21" s="165"/>
      <c r="F21" s="262"/>
    </row>
    <row r="22" spans="1:6" s="23" customFormat="1" ht="28.5" customHeight="1">
      <c r="A22" s="190">
        <v>13020401</v>
      </c>
      <c r="B22" s="167" t="s">
        <v>258</v>
      </c>
      <c r="C22" s="168">
        <f>SUM(C23:C24)</f>
        <v>5100000000</v>
      </c>
      <c r="D22" s="166"/>
      <c r="E22" s="165"/>
      <c r="F22" s="262"/>
    </row>
    <row r="23" spans="1:6" s="23" customFormat="1" ht="24.75" customHeight="1">
      <c r="A23" s="165"/>
      <c r="B23" s="165" t="s">
        <v>789</v>
      </c>
      <c r="C23" s="166">
        <v>900000000</v>
      </c>
      <c r="D23" s="166"/>
      <c r="E23" s="165"/>
      <c r="F23" s="262"/>
    </row>
    <row r="24" spans="1:6" s="23" customFormat="1" ht="29.25" customHeight="1">
      <c r="A24" s="165"/>
      <c r="B24" s="180" t="s">
        <v>790</v>
      </c>
      <c r="C24" s="166">
        <v>4200000000</v>
      </c>
      <c r="D24" s="166"/>
      <c r="E24" s="165"/>
      <c r="F24" s="262"/>
    </row>
    <row r="25" spans="1:6" s="23" customFormat="1" ht="19.5">
      <c r="A25" s="165"/>
      <c r="B25" s="180"/>
      <c r="C25" s="166"/>
      <c r="D25" s="166"/>
      <c r="E25" s="165"/>
      <c r="F25" s="262"/>
    </row>
    <row r="26" spans="1:6" s="23" customFormat="1" ht="19.5">
      <c r="A26" s="165"/>
      <c r="B26" s="180"/>
      <c r="C26" s="165"/>
      <c r="D26" s="165"/>
      <c r="E26" s="165"/>
      <c r="F26" s="165"/>
    </row>
    <row r="27" spans="1:6" s="23" customFormat="1" ht="19.5">
      <c r="A27" s="165"/>
      <c r="B27" s="165"/>
      <c r="C27" s="165"/>
      <c r="D27" s="165"/>
      <c r="E27" s="165"/>
      <c r="F27" s="165"/>
    </row>
    <row r="28" spans="1:6" s="23" customFormat="1" ht="20.25">
      <c r="A28" s="165"/>
      <c r="B28" s="167" t="s">
        <v>320</v>
      </c>
      <c r="C28" s="168">
        <f>SUM(C13+C22)</f>
        <v>9600000000</v>
      </c>
      <c r="D28" s="168">
        <f>SUM(D13+D27)</f>
        <v>500000</v>
      </c>
      <c r="E28" s="165">
        <v>0</v>
      </c>
      <c r="F28" s="168">
        <v>0</v>
      </c>
    </row>
  </sheetData>
  <mergeCells count="4"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45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60" workbookViewId="0">
      <selection activeCell="B24" sqref="B24"/>
    </sheetView>
  </sheetViews>
  <sheetFormatPr defaultRowHeight="15"/>
  <cols>
    <col min="1" max="1" width="24.7109375" customWidth="1"/>
    <col min="2" max="2" width="94.7109375" customWidth="1"/>
    <col min="3" max="3" width="29.85546875" customWidth="1"/>
    <col min="4" max="4" width="25.85546875" customWidth="1"/>
    <col min="5" max="5" width="25" customWidth="1"/>
    <col min="6" max="6" width="26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743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486</v>
      </c>
      <c r="C5" s="171"/>
      <c r="D5" s="171"/>
      <c r="E5" s="171"/>
      <c r="F5" s="171"/>
    </row>
    <row r="6" spans="1:6" ht="20.25">
      <c r="A6" s="393" t="s">
        <v>744</v>
      </c>
      <c r="B6" s="393"/>
      <c r="C6" s="393"/>
      <c r="D6" s="393"/>
      <c r="E6" s="393"/>
      <c r="F6" s="393"/>
    </row>
    <row r="7" spans="1:6" ht="20.25">
      <c r="A7" s="393" t="s">
        <v>745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23" customFormat="1" ht="20.25">
      <c r="A12" s="189">
        <v>13020401</v>
      </c>
      <c r="B12" s="178" t="s">
        <v>258</v>
      </c>
      <c r="C12" s="168">
        <f>SUM(C14:C27)</f>
        <v>1902975067</v>
      </c>
      <c r="D12" s="165"/>
      <c r="E12" s="165"/>
      <c r="F12" s="165"/>
    </row>
    <row r="13" spans="1:6" s="23" customFormat="1" ht="19.5">
      <c r="A13" s="165"/>
      <c r="B13" s="165"/>
      <c r="C13" s="166"/>
      <c r="D13" s="165"/>
      <c r="E13" s="165"/>
      <c r="F13" s="165"/>
    </row>
    <row r="14" spans="1:6" s="23" customFormat="1" ht="20.25">
      <c r="A14" s="189">
        <v>13020401</v>
      </c>
      <c r="B14" s="165" t="s">
        <v>775</v>
      </c>
      <c r="C14" s="166">
        <v>36000000</v>
      </c>
      <c r="D14" s="165">
        <v>0</v>
      </c>
      <c r="E14" s="165"/>
      <c r="F14" s="262"/>
    </row>
    <row r="15" spans="1:6" s="23" customFormat="1" ht="20.25">
      <c r="A15" s="189">
        <v>13020401</v>
      </c>
      <c r="B15" s="165" t="s">
        <v>776</v>
      </c>
      <c r="C15" s="166">
        <v>15000000</v>
      </c>
      <c r="D15" s="165"/>
      <c r="E15" s="165"/>
      <c r="F15" s="165"/>
    </row>
    <row r="16" spans="1:6" s="23" customFormat="1" ht="20.25">
      <c r="A16" s="189">
        <v>13020401</v>
      </c>
      <c r="B16" s="165" t="s">
        <v>777</v>
      </c>
      <c r="C16" s="166">
        <v>10000000</v>
      </c>
      <c r="D16" s="165"/>
      <c r="E16" s="165"/>
      <c r="F16" s="165"/>
    </row>
    <row r="17" spans="1:6" s="23" customFormat="1" ht="20.25">
      <c r="A17" s="189">
        <v>13020401</v>
      </c>
      <c r="B17" s="165" t="s">
        <v>778</v>
      </c>
      <c r="C17" s="166">
        <v>2000000</v>
      </c>
      <c r="D17" s="165"/>
      <c r="E17" s="165"/>
      <c r="F17" s="165"/>
    </row>
    <row r="18" spans="1:6" s="23" customFormat="1" ht="20.25">
      <c r="A18" s="189">
        <v>13020401</v>
      </c>
      <c r="B18" s="165" t="s">
        <v>779</v>
      </c>
      <c r="C18" s="166">
        <v>21804000</v>
      </c>
      <c r="D18" s="165"/>
      <c r="E18" s="165"/>
      <c r="F18" s="165"/>
    </row>
    <row r="19" spans="1:6" s="23" customFormat="1" ht="20.25">
      <c r="A19" s="189">
        <v>13020401</v>
      </c>
      <c r="B19" s="165" t="s">
        <v>780</v>
      </c>
      <c r="C19" s="166">
        <v>13702000</v>
      </c>
      <c r="D19" s="165"/>
      <c r="E19" s="165"/>
      <c r="F19" s="165"/>
    </row>
    <row r="20" spans="1:6" s="23" customFormat="1" ht="20.25">
      <c r="A20" s="189">
        <v>13020401</v>
      </c>
      <c r="B20" s="165" t="s">
        <v>781</v>
      </c>
      <c r="C20" s="166">
        <v>24000000</v>
      </c>
      <c r="D20" s="165"/>
      <c r="E20" s="165"/>
      <c r="F20" s="165"/>
    </row>
    <row r="21" spans="1:6" s="23" customFormat="1" ht="20.25">
      <c r="A21" s="189">
        <v>13020401</v>
      </c>
      <c r="B21" s="165" t="s">
        <v>782</v>
      </c>
      <c r="C21" s="166">
        <v>8000000</v>
      </c>
      <c r="D21" s="165"/>
      <c r="E21" s="165"/>
      <c r="F21" s="165"/>
    </row>
    <row r="22" spans="1:6" s="23" customFormat="1" ht="39">
      <c r="A22" s="189">
        <v>13020401</v>
      </c>
      <c r="B22" s="180" t="s">
        <v>783</v>
      </c>
      <c r="C22" s="166">
        <v>20000000</v>
      </c>
      <c r="D22" s="165"/>
      <c r="E22" s="165"/>
      <c r="F22" s="165"/>
    </row>
    <row r="23" spans="1:6" s="23" customFormat="1" ht="20.25">
      <c r="A23" s="189">
        <v>13020401</v>
      </c>
      <c r="B23" s="165" t="s">
        <v>784</v>
      </c>
      <c r="C23" s="166">
        <v>10000000</v>
      </c>
      <c r="D23" s="165"/>
      <c r="E23" s="165"/>
      <c r="F23" s="165"/>
    </row>
    <row r="24" spans="1:6" s="23" customFormat="1" ht="20.25">
      <c r="A24" s="189">
        <v>13020401</v>
      </c>
      <c r="B24" s="165" t="s">
        <v>785</v>
      </c>
      <c r="C24" s="166">
        <v>685067</v>
      </c>
      <c r="D24" s="165"/>
      <c r="E24" s="165"/>
      <c r="F24" s="165"/>
    </row>
    <row r="25" spans="1:6" s="23" customFormat="1" ht="20.25">
      <c r="A25" s="189">
        <v>13020401</v>
      </c>
      <c r="B25" s="165" t="s">
        <v>786</v>
      </c>
      <c r="C25" s="166">
        <v>472500000</v>
      </c>
      <c r="D25" s="165"/>
      <c r="E25" s="165"/>
      <c r="F25" s="165"/>
    </row>
    <row r="26" spans="1:6" s="23" customFormat="1" ht="20.25">
      <c r="A26" s="189">
        <v>13020401</v>
      </c>
      <c r="B26" s="165" t="s">
        <v>787</v>
      </c>
      <c r="C26" s="166">
        <v>160000000</v>
      </c>
      <c r="D26" s="165"/>
      <c r="E26" s="165"/>
      <c r="F26" s="165"/>
    </row>
    <row r="27" spans="1:6" s="23" customFormat="1" ht="20.25">
      <c r="A27" s="189">
        <v>13020401</v>
      </c>
      <c r="B27" s="165" t="s">
        <v>788</v>
      </c>
      <c r="C27" s="166">
        <v>1109284000</v>
      </c>
      <c r="D27" s="165"/>
      <c r="E27" s="165"/>
      <c r="F27" s="165"/>
    </row>
    <row r="28" spans="1:6" s="23" customFormat="1" ht="19.5">
      <c r="A28" s="165"/>
      <c r="B28" s="165"/>
      <c r="C28" s="166"/>
      <c r="D28" s="165"/>
      <c r="E28" s="165"/>
      <c r="F28" s="165"/>
    </row>
    <row r="29" spans="1:6" s="144" customFormat="1" ht="20.25">
      <c r="A29" s="167"/>
      <c r="B29" s="167" t="s">
        <v>320</v>
      </c>
      <c r="C29" s="168">
        <f>C12</f>
        <v>1902975067</v>
      </c>
      <c r="D29" s="168"/>
      <c r="E29" s="167"/>
      <c r="F29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A17" sqref="A17:XFD17"/>
    </sheetView>
  </sheetViews>
  <sheetFormatPr defaultRowHeight="15"/>
  <cols>
    <col min="1" max="1" width="25.140625" customWidth="1"/>
    <col min="2" max="2" width="55" customWidth="1"/>
    <col min="3" max="3" width="29" customWidth="1"/>
    <col min="4" max="4" width="25.140625" customWidth="1"/>
    <col min="5" max="5" width="23.140625" customWidth="1"/>
    <col min="6" max="6" width="22.2851562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488</v>
      </c>
      <c r="C5" s="171"/>
      <c r="D5" s="171"/>
      <c r="E5" s="171"/>
      <c r="F5" s="171"/>
    </row>
    <row r="6" spans="1:6" ht="20.25">
      <c r="A6" s="393" t="s">
        <v>794</v>
      </c>
      <c r="B6" s="393"/>
      <c r="C6" s="393"/>
      <c r="D6" s="393"/>
      <c r="E6" s="393"/>
      <c r="F6" s="393"/>
    </row>
    <row r="7" spans="1:6" ht="20.25">
      <c r="A7" s="393" t="s">
        <v>795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144" customFormat="1" ht="20.25">
      <c r="A12" s="189">
        <v>13020400</v>
      </c>
      <c r="B12" s="178" t="s">
        <v>258</v>
      </c>
      <c r="C12" s="168">
        <f>C14</f>
        <v>500000000</v>
      </c>
      <c r="D12" s="167">
        <v>0</v>
      </c>
      <c r="E12" s="167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19.5">
      <c r="A14" s="190">
        <v>13020301</v>
      </c>
      <c r="B14" s="165" t="s">
        <v>707</v>
      </c>
      <c r="C14" s="166">
        <f>C15</f>
        <v>500000000</v>
      </c>
      <c r="D14" s="166">
        <v>0</v>
      </c>
      <c r="E14" s="166"/>
      <c r="F14" s="165"/>
    </row>
    <row r="15" spans="1:6" s="23" customFormat="1" ht="19.5">
      <c r="A15" s="165"/>
      <c r="B15" s="165" t="s">
        <v>796</v>
      </c>
      <c r="C15" s="166">
        <v>500000000</v>
      </c>
      <c r="D15" s="166">
        <v>0</v>
      </c>
      <c r="E15" s="166"/>
      <c r="F15" s="262"/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144" customFormat="1" ht="20.25">
      <c r="A17" s="167"/>
      <c r="B17" s="167" t="s">
        <v>320</v>
      </c>
      <c r="C17" s="263">
        <f>C12</f>
        <v>500000000</v>
      </c>
      <c r="D17" s="168">
        <v>64000000</v>
      </c>
      <c r="E17" s="167"/>
      <c r="F17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B15" sqref="B15"/>
    </sheetView>
  </sheetViews>
  <sheetFormatPr defaultRowHeight="15"/>
  <cols>
    <col min="1" max="1" width="24" customWidth="1"/>
    <col min="2" max="2" width="110.7109375" customWidth="1"/>
    <col min="3" max="3" width="26.7109375" customWidth="1"/>
    <col min="4" max="4" width="23" customWidth="1"/>
    <col min="5" max="5" width="24.5703125" customWidth="1"/>
    <col min="6" max="6" width="24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799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1"/>
      <c r="D5" s="171"/>
      <c r="E5" s="171"/>
      <c r="F5" s="171"/>
    </row>
    <row r="6" spans="1:6" ht="20.25">
      <c r="A6" s="393" t="s">
        <v>800</v>
      </c>
      <c r="B6" s="393"/>
      <c r="C6" s="393"/>
      <c r="D6" s="393"/>
      <c r="E6" s="393"/>
      <c r="F6" s="393"/>
    </row>
    <row r="7" spans="1:6" ht="20.25">
      <c r="A7" s="393" t="s">
        <v>801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144" customFormat="1" ht="20.25">
      <c r="A12" s="189">
        <v>13020400</v>
      </c>
      <c r="B12" s="178" t="s">
        <v>258</v>
      </c>
      <c r="C12" s="168">
        <f>SUM(C14,C15)</f>
        <v>878275000</v>
      </c>
      <c r="D12" s="167">
        <v>0</v>
      </c>
      <c r="E12" s="167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85.5" customHeight="1">
      <c r="A14" s="190">
        <v>13020401</v>
      </c>
      <c r="B14" s="180" t="s">
        <v>802</v>
      </c>
      <c r="C14" s="166">
        <v>319275000</v>
      </c>
      <c r="D14" s="166">
        <v>0</v>
      </c>
      <c r="E14" s="166"/>
      <c r="F14" s="165"/>
    </row>
    <row r="15" spans="1:6" s="23" customFormat="1" ht="82.5" customHeight="1">
      <c r="A15" s="165"/>
      <c r="B15" s="180" t="s">
        <v>803</v>
      </c>
      <c r="C15" s="166">
        <v>559000000</v>
      </c>
      <c r="D15" s="166">
        <v>0</v>
      </c>
      <c r="E15" s="166"/>
      <c r="F15" s="262"/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144" customFormat="1" ht="20.25">
      <c r="A17" s="167"/>
      <c r="B17" s="167" t="s">
        <v>320</v>
      </c>
      <c r="C17" s="263">
        <f>C12</f>
        <v>878275000</v>
      </c>
      <c r="D17" s="263">
        <f>D12</f>
        <v>0</v>
      </c>
      <c r="E17" s="167"/>
      <c r="F17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48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70" zoomScaleNormal="100" zoomScaleSheetLayoutView="70" workbookViewId="0">
      <selection activeCell="A17" sqref="A17"/>
    </sheetView>
  </sheetViews>
  <sheetFormatPr defaultRowHeight="15"/>
  <cols>
    <col min="1" max="1" width="26.42578125" customWidth="1"/>
    <col min="2" max="2" width="70.140625" customWidth="1"/>
    <col min="3" max="3" width="29.140625" style="36" customWidth="1"/>
    <col min="4" max="4" width="28.140625" customWidth="1"/>
    <col min="5" max="5" width="27.5703125" customWidth="1"/>
    <col min="6" max="6" width="25.28515625" style="36" customWidth="1"/>
  </cols>
  <sheetData>
    <row r="1" spans="1:6" ht="48.75">
      <c r="A1" s="394" t="s">
        <v>726</v>
      </c>
      <c r="B1" s="394"/>
      <c r="C1" s="394"/>
      <c r="D1" s="394"/>
      <c r="E1" s="394"/>
      <c r="F1" s="394"/>
    </row>
    <row r="2" spans="1:6" ht="19.5">
      <c r="A2" s="169"/>
      <c r="B2" s="169"/>
      <c r="C2" s="170"/>
      <c r="D2" s="169"/>
      <c r="E2" s="169"/>
      <c r="F2" s="170"/>
    </row>
    <row r="3" spans="1:6" ht="19.5">
      <c r="A3" s="169"/>
      <c r="B3" s="169"/>
      <c r="C3" s="170"/>
      <c r="D3" s="169"/>
      <c r="E3" s="169"/>
      <c r="F3" s="170"/>
    </row>
    <row r="4" spans="1:6" ht="20.25">
      <c r="A4" s="171" t="s">
        <v>804</v>
      </c>
      <c r="B4" s="171"/>
      <c r="C4" s="173"/>
      <c r="D4" s="169"/>
      <c r="E4" s="169"/>
      <c r="F4" s="170"/>
    </row>
    <row r="5" spans="1:6" ht="20.25">
      <c r="A5" s="171" t="s">
        <v>1</v>
      </c>
      <c r="B5" s="172" t="s">
        <v>472</v>
      </c>
      <c r="C5" s="374"/>
      <c r="D5" s="169"/>
      <c r="E5" s="169"/>
      <c r="F5" s="170"/>
    </row>
    <row r="6" spans="1:6" ht="20.25">
      <c r="A6" s="171" t="s">
        <v>469</v>
      </c>
      <c r="B6" s="171"/>
      <c r="C6" s="173"/>
      <c r="D6" s="169"/>
      <c r="E6" s="169"/>
      <c r="F6" s="170"/>
    </row>
    <row r="7" spans="1:6" ht="20.25">
      <c r="A7" s="171" t="s">
        <v>470</v>
      </c>
      <c r="B7" s="172" t="s">
        <v>473</v>
      </c>
      <c r="C7" s="374"/>
      <c r="D7" s="169"/>
      <c r="E7" s="169"/>
      <c r="F7" s="170"/>
    </row>
    <row r="8" spans="1:6" ht="19.5">
      <c r="A8" s="169"/>
      <c r="B8" s="169"/>
      <c r="C8" s="170"/>
      <c r="D8" s="169"/>
      <c r="E8" s="169"/>
      <c r="F8" s="170"/>
    </row>
    <row r="9" spans="1:6" ht="50.25" customHeight="1">
      <c r="A9" s="342" t="s">
        <v>471</v>
      </c>
      <c r="B9" s="342" t="s">
        <v>256</v>
      </c>
      <c r="C9" s="176" t="s">
        <v>365</v>
      </c>
      <c r="D9" s="174" t="s">
        <v>365</v>
      </c>
      <c r="E9" s="174" t="s">
        <v>366</v>
      </c>
      <c r="F9" s="176" t="s">
        <v>366</v>
      </c>
    </row>
    <row r="10" spans="1:6" s="54" customFormat="1" ht="20.25">
      <c r="A10" s="375"/>
      <c r="B10" s="375"/>
      <c r="C10" s="343" t="s">
        <v>727</v>
      </c>
      <c r="D10" s="343" t="s">
        <v>728</v>
      </c>
      <c r="E10" s="342" t="s">
        <v>807</v>
      </c>
      <c r="F10" s="376">
        <v>2015</v>
      </c>
    </row>
    <row r="11" spans="1:6" s="54" customFormat="1" ht="20.25">
      <c r="A11" s="167"/>
      <c r="B11" s="167"/>
      <c r="C11" s="335"/>
      <c r="D11" s="335"/>
      <c r="E11" s="178"/>
      <c r="F11" s="373"/>
    </row>
    <row r="12" spans="1:6" s="23" customFormat="1" ht="20.25">
      <c r="A12" s="165">
        <v>13020300</v>
      </c>
      <c r="B12" s="178" t="s">
        <v>257</v>
      </c>
      <c r="C12" s="202">
        <f>SUM(C15:C16)</f>
        <v>1719876876</v>
      </c>
      <c r="D12" s="202">
        <f>SUM(D15:D16)</f>
        <v>500000000</v>
      </c>
      <c r="E12" s="202">
        <f>SUM(E15:E16)</f>
        <v>1500000000</v>
      </c>
      <c r="F12" s="263">
        <f>SUM(F15:F16)</f>
        <v>0</v>
      </c>
    </row>
    <row r="13" spans="1:6" s="23" customFormat="1" ht="19.5">
      <c r="A13" s="165"/>
      <c r="B13" s="165"/>
      <c r="C13" s="201"/>
      <c r="D13" s="201"/>
      <c r="E13" s="201"/>
      <c r="F13" s="166"/>
    </row>
    <row r="14" spans="1:6" s="23" customFormat="1" ht="19.5">
      <c r="A14" s="165">
        <v>13020301</v>
      </c>
      <c r="B14" s="254" t="s">
        <v>706</v>
      </c>
      <c r="C14" s="201">
        <f>SUM(C15:C16)</f>
        <v>1719876876</v>
      </c>
      <c r="D14" s="201">
        <f>SUM(D15:D16)</f>
        <v>500000000</v>
      </c>
      <c r="E14" s="201">
        <f>SUM(E15:E16)</f>
        <v>1500000000</v>
      </c>
      <c r="F14" s="360"/>
    </row>
    <row r="15" spans="1:6" s="23" customFormat="1" ht="19.5">
      <c r="A15" s="195" t="s">
        <v>385</v>
      </c>
      <c r="B15" s="165" t="s">
        <v>474</v>
      </c>
      <c r="C15" s="201">
        <v>1500000000</v>
      </c>
      <c r="D15" s="201">
        <v>500000000</v>
      </c>
      <c r="E15" s="201">
        <v>1500000000</v>
      </c>
      <c r="F15" s="166"/>
    </row>
    <row r="16" spans="1:6" s="23" customFormat="1" ht="19.5">
      <c r="A16" s="195" t="s">
        <v>387</v>
      </c>
      <c r="B16" s="165" t="s">
        <v>475</v>
      </c>
      <c r="C16" s="201">
        <v>219876876</v>
      </c>
      <c r="D16" s="201"/>
      <c r="E16" s="201"/>
      <c r="F16" s="166"/>
    </row>
    <row r="17" spans="1:6" s="23" customFormat="1" ht="19.5">
      <c r="A17" s="165"/>
      <c r="B17" s="165"/>
      <c r="C17" s="201"/>
      <c r="D17" s="201"/>
      <c r="E17" s="201"/>
      <c r="F17" s="166"/>
    </row>
    <row r="18" spans="1:6" s="23" customFormat="1" ht="19.5">
      <c r="A18" s="165"/>
      <c r="B18" s="165"/>
      <c r="C18" s="201"/>
      <c r="D18" s="201"/>
      <c r="E18" s="201"/>
      <c r="F18" s="166"/>
    </row>
    <row r="19" spans="1:6" s="23" customFormat="1" ht="20.25">
      <c r="A19" s="318"/>
      <c r="B19" s="377" t="s">
        <v>320</v>
      </c>
      <c r="C19" s="378">
        <f>SUM(C12+C18)</f>
        <v>1719876876</v>
      </c>
      <c r="D19" s="378">
        <f>SUM(D12+D18)</f>
        <v>500000000</v>
      </c>
      <c r="E19" s="378">
        <f>SUM(E12+E18)</f>
        <v>1500000000</v>
      </c>
      <c r="F19" s="379">
        <f>SUM(F12+F18)</f>
        <v>0</v>
      </c>
    </row>
    <row r="20" spans="1:6" s="9" customFormat="1" ht="19.5">
      <c r="A20" s="169"/>
      <c r="B20" s="169"/>
      <c r="C20" s="170"/>
      <c r="D20" s="169"/>
      <c r="E20" s="169"/>
      <c r="F20" s="170"/>
    </row>
    <row r="21" spans="1:6" s="9" customFormat="1" ht="19.5">
      <c r="A21" s="169"/>
      <c r="B21" s="169"/>
      <c r="C21" s="170"/>
      <c r="D21" s="169"/>
      <c r="E21" s="169"/>
      <c r="F21" s="170"/>
    </row>
  </sheetData>
  <mergeCells count="1">
    <mergeCell ref="A1:F1"/>
  </mergeCells>
  <printOptions horizontalCentered="1" verticalCentered="1"/>
  <pageMargins left="0.7" right="0.7" top="0.75" bottom="0.75" header="0.3" footer="0.3"/>
  <pageSetup paperSize="9" scale="63" orientation="landscape" verticalDpi="300" r:id="rId1"/>
  <headerFooter>
    <oddFooter>&amp;R&amp;16Page 49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100" zoomScaleSheetLayoutView="80" workbookViewId="0">
      <selection activeCell="D9" sqref="D9"/>
    </sheetView>
  </sheetViews>
  <sheetFormatPr defaultRowHeight="15"/>
  <cols>
    <col min="1" max="1" width="27.42578125" customWidth="1"/>
    <col min="2" max="2" width="60.5703125" customWidth="1"/>
    <col min="3" max="3" width="23.5703125" customWidth="1"/>
    <col min="4" max="4" width="21.42578125" customWidth="1"/>
    <col min="5" max="5" width="23.7109375" customWidth="1"/>
    <col min="6" max="6" width="20.140625" customWidth="1"/>
  </cols>
  <sheetData>
    <row r="1" spans="1:9" ht="48.75">
      <c r="A1" s="394" t="s">
        <v>729</v>
      </c>
      <c r="B1" s="394"/>
      <c r="C1" s="394"/>
      <c r="D1" s="394"/>
      <c r="E1" s="394"/>
      <c r="F1" s="394"/>
      <c r="G1" s="91"/>
      <c r="H1" s="91"/>
      <c r="I1" s="91"/>
    </row>
    <row r="2" spans="1:9" ht="20.25">
      <c r="A2" s="171"/>
      <c r="B2" s="171"/>
      <c r="C2" s="171"/>
      <c r="D2" s="171"/>
      <c r="E2" s="171"/>
      <c r="F2" s="171"/>
    </row>
    <row r="3" spans="1:9" ht="20.25">
      <c r="A3" s="171" t="s">
        <v>528</v>
      </c>
      <c r="B3" s="171"/>
      <c r="C3" s="171"/>
      <c r="D3" s="171"/>
      <c r="E3" s="171"/>
      <c r="F3" s="171"/>
    </row>
    <row r="4" spans="1:9" ht="20.25">
      <c r="A4" s="171" t="s">
        <v>468</v>
      </c>
      <c r="B4" s="293">
        <v>25300100100</v>
      </c>
      <c r="C4" s="169"/>
      <c r="D4" s="171"/>
      <c r="E4" s="171"/>
      <c r="F4" s="171"/>
    </row>
    <row r="5" spans="1:9" ht="20.25">
      <c r="A5" s="171" t="s">
        <v>529</v>
      </c>
      <c r="B5" s="171"/>
      <c r="C5" s="171"/>
      <c r="D5" s="171"/>
      <c r="E5" s="171"/>
      <c r="F5" s="171"/>
    </row>
    <row r="6" spans="1:9" s="11" customFormat="1" ht="20.25">
      <c r="A6" s="293" t="s">
        <v>530</v>
      </c>
      <c r="B6" s="293">
        <v>25305300100</v>
      </c>
      <c r="C6" s="293"/>
      <c r="D6" s="293"/>
      <c r="E6" s="293"/>
      <c r="F6" s="293"/>
    </row>
    <row r="7" spans="1:9" ht="20.25">
      <c r="A7" s="171"/>
      <c r="B7" s="171"/>
      <c r="C7" s="171"/>
      <c r="D7" s="171"/>
      <c r="E7" s="171"/>
      <c r="F7" s="171"/>
    </row>
    <row r="8" spans="1:9" ht="57.75" customHeight="1">
      <c r="A8" s="174" t="s">
        <v>471</v>
      </c>
      <c r="B8" s="174" t="s">
        <v>531</v>
      </c>
      <c r="C8" s="174" t="s">
        <v>365</v>
      </c>
      <c r="D8" s="174" t="s">
        <v>365</v>
      </c>
      <c r="E8" s="174" t="s">
        <v>366</v>
      </c>
      <c r="F8" s="174" t="s">
        <v>366</v>
      </c>
    </row>
    <row r="9" spans="1:9" ht="20.25">
      <c r="A9" s="174"/>
      <c r="B9" s="174"/>
      <c r="C9" s="174">
        <v>2017</v>
      </c>
      <c r="D9" s="174">
        <v>2016</v>
      </c>
      <c r="E9" s="174" t="s">
        <v>819</v>
      </c>
      <c r="F9" s="174">
        <v>2015</v>
      </c>
    </row>
    <row r="10" spans="1:9" ht="20.25">
      <c r="A10" s="167"/>
      <c r="B10" s="167"/>
      <c r="C10" s="167"/>
      <c r="D10" s="167"/>
      <c r="E10" s="167"/>
      <c r="F10" s="167"/>
    </row>
    <row r="11" spans="1:9" ht="20.25">
      <c r="A11" s="167">
        <v>12020600</v>
      </c>
      <c r="B11" s="178" t="s">
        <v>532</v>
      </c>
      <c r="C11" s="168"/>
      <c r="D11" s="168"/>
      <c r="E11" s="167"/>
      <c r="F11" s="167"/>
    </row>
    <row r="12" spans="1:9" ht="20.25">
      <c r="A12" s="167"/>
      <c r="B12" s="167"/>
      <c r="C12" s="167"/>
      <c r="D12" s="167"/>
      <c r="E12" s="167"/>
      <c r="F12" s="167"/>
    </row>
    <row r="13" spans="1:9" ht="20.25">
      <c r="A13" s="167">
        <v>12020614</v>
      </c>
      <c r="B13" s="167" t="s">
        <v>533</v>
      </c>
      <c r="C13" s="168"/>
      <c r="D13" s="168"/>
      <c r="E13" s="167"/>
      <c r="F13" s="167"/>
    </row>
    <row r="14" spans="1:9" ht="20.25">
      <c r="A14" s="311" t="s">
        <v>385</v>
      </c>
      <c r="B14" s="167" t="s">
        <v>534</v>
      </c>
      <c r="C14" s="168"/>
      <c r="D14" s="168"/>
      <c r="E14" s="167"/>
      <c r="F14" s="167"/>
    </row>
    <row r="15" spans="1:9" ht="20.25">
      <c r="A15" s="167"/>
      <c r="B15" s="167"/>
      <c r="C15" s="167"/>
      <c r="D15" s="167"/>
      <c r="E15" s="167"/>
      <c r="F15" s="167"/>
    </row>
    <row r="16" spans="1:9" ht="20.25">
      <c r="A16" s="167"/>
      <c r="B16" s="167"/>
      <c r="C16" s="167"/>
      <c r="D16" s="167"/>
      <c r="E16" s="167"/>
      <c r="F16" s="167"/>
    </row>
    <row r="17" spans="1:6" ht="20.25">
      <c r="A17" s="167"/>
      <c r="B17" s="167"/>
      <c r="C17" s="167"/>
      <c r="D17" s="167"/>
      <c r="E17" s="167"/>
      <c r="F17" s="167"/>
    </row>
    <row r="18" spans="1:6" ht="20.25">
      <c r="A18" s="167"/>
      <c r="B18" s="178" t="s">
        <v>320</v>
      </c>
      <c r="C18" s="263">
        <f>SUM(C11+C17)</f>
        <v>0</v>
      </c>
      <c r="D18" s="263">
        <f>SUM(D11+D17)</f>
        <v>0</v>
      </c>
      <c r="E18" s="167"/>
      <c r="F18" s="167"/>
    </row>
  </sheetData>
  <mergeCells count="1">
    <mergeCell ref="A1:F1"/>
  </mergeCells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50" zoomScaleSheetLayoutView="50" workbookViewId="0">
      <selection activeCell="A14" sqref="A14"/>
    </sheetView>
  </sheetViews>
  <sheetFormatPr defaultRowHeight="21"/>
  <cols>
    <col min="1" max="1" width="27.42578125" style="187" customWidth="1"/>
    <col min="2" max="2" width="75.7109375" style="187" customWidth="1"/>
    <col min="3" max="3" width="35.140625" style="41" customWidth="1"/>
    <col min="4" max="4" width="30.42578125" style="41" customWidth="1"/>
    <col min="5" max="5" width="33.5703125" style="42" customWidth="1"/>
    <col min="6" max="6" width="33.7109375" style="41" customWidth="1"/>
  </cols>
  <sheetData>
    <row r="1" spans="1:6" ht="19.5">
      <c r="A1" s="209"/>
      <c r="B1" s="209"/>
      <c r="C1" s="209"/>
      <c r="D1" s="209"/>
      <c r="E1" s="210"/>
      <c r="F1" s="209"/>
    </row>
    <row r="2" spans="1:6" ht="58.5" customHeight="1">
      <c r="A2" s="386" t="s">
        <v>641</v>
      </c>
      <c r="B2" s="386"/>
      <c r="C2" s="386"/>
      <c r="D2" s="386"/>
      <c r="E2" s="386"/>
      <c r="F2" s="386"/>
    </row>
    <row r="3" spans="1:6" ht="19.5">
      <c r="A3" s="209"/>
      <c r="B3" s="209"/>
      <c r="C3" s="209"/>
      <c r="D3" s="209"/>
      <c r="E3" s="210"/>
      <c r="F3" s="209"/>
    </row>
    <row r="4" spans="1:6" ht="19.5">
      <c r="A4" s="209"/>
      <c r="B4" s="209"/>
      <c r="C4" s="209"/>
      <c r="D4" s="209"/>
      <c r="E4" s="210"/>
      <c r="F4" s="209"/>
    </row>
    <row r="5" spans="1:6" ht="22.5">
      <c r="A5" s="384" t="s">
        <v>0</v>
      </c>
      <c r="B5" s="384"/>
      <c r="C5" s="384"/>
      <c r="D5" s="384"/>
      <c r="E5" s="384"/>
      <c r="F5" s="209"/>
    </row>
    <row r="6" spans="1:6" ht="22.5">
      <c r="A6" s="211" t="s">
        <v>1</v>
      </c>
      <c r="B6" s="212" t="s">
        <v>527</v>
      </c>
      <c r="C6" s="212"/>
      <c r="D6" s="211"/>
      <c r="E6" s="213"/>
      <c r="F6" s="209"/>
    </row>
    <row r="7" spans="1:6" ht="22.5">
      <c r="A7" s="385" t="s">
        <v>2</v>
      </c>
      <c r="B7" s="385"/>
      <c r="C7" s="385"/>
      <c r="D7" s="385"/>
      <c r="E7" s="385"/>
      <c r="F7" s="209"/>
    </row>
    <row r="8" spans="1:6" ht="22.5">
      <c r="A8" s="384" t="s">
        <v>193</v>
      </c>
      <c r="B8" s="384"/>
      <c r="C8" s="384"/>
      <c r="D8" s="384"/>
      <c r="E8" s="384"/>
      <c r="F8" s="209"/>
    </row>
    <row r="9" spans="1:6" ht="19.5">
      <c r="A9" s="209"/>
      <c r="B9" s="209"/>
      <c r="C9" s="209"/>
      <c r="D9" s="209"/>
      <c r="E9" s="210"/>
      <c r="F9" s="209"/>
    </row>
    <row r="10" spans="1:6" ht="82.5" customHeight="1">
      <c r="A10" s="174" t="s">
        <v>3</v>
      </c>
      <c r="B10" s="174" t="s">
        <v>5</v>
      </c>
      <c r="C10" s="174" t="s">
        <v>350</v>
      </c>
      <c r="D10" s="174" t="s">
        <v>342</v>
      </c>
      <c r="E10" s="176" t="s">
        <v>332</v>
      </c>
      <c r="F10" s="174" t="s">
        <v>332</v>
      </c>
    </row>
    <row r="11" spans="1:6" ht="29.25" customHeight="1">
      <c r="A11" s="174"/>
      <c r="B11" s="174"/>
      <c r="C11" s="175">
        <v>2017</v>
      </c>
      <c r="D11" s="174">
        <v>2016</v>
      </c>
      <c r="E11" s="176" t="s">
        <v>818</v>
      </c>
      <c r="F11" s="175">
        <v>2015</v>
      </c>
    </row>
    <row r="12" spans="1:6" s="87" customFormat="1" ht="30" customHeight="1">
      <c r="A12" s="189">
        <v>12020100</v>
      </c>
      <c r="B12" s="178" t="s">
        <v>589</v>
      </c>
      <c r="C12" s="202">
        <f>C14</f>
        <v>2500000</v>
      </c>
      <c r="D12" s="202">
        <f>D14</f>
        <v>2500000</v>
      </c>
      <c r="E12" s="202">
        <f>E14</f>
        <v>372100</v>
      </c>
      <c r="F12" s="202">
        <f>F14</f>
        <v>836500</v>
      </c>
    </row>
    <row r="13" spans="1:6" s="87" customFormat="1" ht="30" customHeight="1">
      <c r="A13" s="189"/>
      <c r="B13" s="178"/>
      <c r="C13" s="202"/>
      <c r="D13" s="202"/>
      <c r="E13" s="202"/>
      <c r="F13" s="202"/>
    </row>
    <row r="14" spans="1:6" s="87" customFormat="1" ht="30" customHeight="1">
      <c r="A14" s="190">
        <v>12020119</v>
      </c>
      <c r="B14" s="179" t="s">
        <v>601</v>
      </c>
      <c r="C14" s="203">
        <f>C15</f>
        <v>2500000</v>
      </c>
      <c r="D14" s="203">
        <v>2500000</v>
      </c>
      <c r="E14" s="201">
        <f>E15</f>
        <v>372100</v>
      </c>
      <c r="F14" s="201">
        <f>F15</f>
        <v>836500</v>
      </c>
    </row>
    <row r="15" spans="1:6" s="87" customFormat="1" ht="39">
      <c r="A15" s="191" t="s">
        <v>356</v>
      </c>
      <c r="B15" s="180" t="s">
        <v>755</v>
      </c>
      <c r="C15" s="204">
        <v>2500000</v>
      </c>
      <c r="D15" s="204">
        <v>2500000</v>
      </c>
      <c r="E15" s="201">
        <v>372100</v>
      </c>
      <c r="F15" s="201">
        <v>836500</v>
      </c>
    </row>
    <row r="16" spans="1:6" s="87" customFormat="1" ht="30" customHeight="1">
      <c r="A16" s="192"/>
      <c r="B16" s="181"/>
      <c r="C16" s="203"/>
      <c r="D16" s="203"/>
      <c r="E16" s="201"/>
      <c r="F16" s="201"/>
    </row>
    <row r="17" spans="1:6" s="87" customFormat="1" ht="30" customHeight="1">
      <c r="A17" s="193">
        <v>12020400</v>
      </c>
      <c r="B17" s="182" t="s">
        <v>590</v>
      </c>
      <c r="C17" s="205">
        <f>C19</f>
        <v>96000000</v>
      </c>
      <c r="D17" s="205">
        <f>SUM(D20:D21)</f>
        <v>78000000</v>
      </c>
      <c r="E17" s="202">
        <f>SUM(E20:E21)</f>
        <v>28175850</v>
      </c>
      <c r="F17" s="202">
        <f>SUM(F20:F21)</f>
        <v>44490945.200000003</v>
      </c>
    </row>
    <row r="18" spans="1:6" s="87" customFormat="1" ht="30" customHeight="1">
      <c r="A18" s="192"/>
      <c r="B18" s="181"/>
      <c r="C18" s="203"/>
      <c r="D18" s="203"/>
      <c r="E18" s="201"/>
      <c r="F18" s="201"/>
    </row>
    <row r="19" spans="1:6" s="87" customFormat="1" ht="30" customHeight="1">
      <c r="A19" s="194">
        <v>12020450</v>
      </c>
      <c r="B19" s="179" t="s">
        <v>536</v>
      </c>
      <c r="C19" s="203">
        <f>SUM(C20:C22)</f>
        <v>96000000</v>
      </c>
      <c r="D19" s="203">
        <f>SUM(D20:D21)</f>
        <v>78000000</v>
      </c>
      <c r="E19" s="201">
        <f>SUM(E20:E21)</f>
        <v>28175850</v>
      </c>
      <c r="F19" s="201">
        <f>SUM(F20:F21)</f>
        <v>44490945.200000003</v>
      </c>
    </row>
    <row r="20" spans="1:6" s="87" customFormat="1" ht="39">
      <c r="A20" s="195" t="s">
        <v>385</v>
      </c>
      <c r="B20" s="180" t="s">
        <v>194</v>
      </c>
      <c r="C20" s="204">
        <v>60000000</v>
      </c>
      <c r="D20" s="204">
        <v>60000000</v>
      </c>
      <c r="E20" s="201">
        <v>13309000</v>
      </c>
      <c r="F20" s="201">
        <v>27786395.199999999</v>
      </c>
    </row>
    <row r="21" spans="1:6" s="87" customFormat="1" ht="30" customHeight="1">
      <c r="A21" s="195" t="s">
        <v>386</v>
      </c>
      <c r="B21" s="165" t="s">
        <v>7</v>
      </c>
      <c r="C21" s="201">
        <v>18000000</v>
      </c>
      <c r="D21" s="201">
        <v>18000000</v>
      </c>
      <c r="E21" s="201">
        <v>14866850</v>
      </c>
      <c r="F21" s="201">
        <v>16704550</v>
      </c>
    </row>
    <row r="22" spans="1:6" s="87" customFormat="1" ht="30" customHeight="1">
      <c r="A22" s="195" t="s">
        <v>387</v>
      </c>
      <c r="B22" s="165" t="s">
        <v>737</v>
      </c>
      <c r="C22" s="201">
        <v>18000000</v>
      </c>
      <c r="D22" s="201"/>
      <c r="E22" s="201"/>
      <c r="F22" s="201"/>
    </row>
    <row r="23" spans="1:6" s="87" customFormat="1" ht="30" customHeight="1">
      <c r="A23" s="195"/>
      <c r="B23" s="183"/>
      <c r="C23" s="203"/>
      <c r="D23" s="203"/>
      <c r="E23" s="201"/>
      <c r="F23" s="201"/>
    </row>
    <row r="24" spans="1:6" s="87" customFormat="1" ht="30" customHeight="1">
      <c r="A24" s="189">
        <v>12020600</v>
      </c>
      <c r="B24" s="184" t="s">
        <v>583</v>
      </c>
      <c r="C24" s="206">
        <f>SUM(C27:C28)</f>
        <v>600000</v>
      </c>
      <c r="D24" s="206">
        <f>SUM(D27:D28)</f>
        <v>15600000</v>
      </c>
      <c r="E24" s="202">
        <f>SUM(E27:E28)</f>
        <v>441385</v>
      </c>
      <c r="F24" s="202">
        <f>SUM(F25:F26)</f>
        <v>235500</v>
      </c>
    </row>
    <row r="25" spans="1:6" s="87" customFormat="1" ht="19.5" customHeight="1">
      <c r="A25" s="195"/>
      <c r="B25" s="183"/>
      <c r="C25" s="203"/>
      <c r="D25" s="203"/>
      <c r="E25" s="201"/>
      <c r="F25" s="201"/>
    </row>
    <row r="26" spans="1:6" s="87" customFormat="1" ht="30" customHeight="1">
      <c r="A26" s="190">
        <v>12020609</v>
      </c>
      <c r="B26" s="183" t="s">
        <v>537</v>
      </c>
      <c r="C26" s="203">
        <f>SUM(C27:C28)</f>
        <v>600000</v>
      </c>
      <c r="D26" s="203">
        <f>SUM(D27:D28)</f>
        <v>15600000</v>
      </c>
      <c r="E26" s="201">
        <f>SUM(E27:E28)</f>
        <v>441385</v>
      </c>
      <c r="F26" s="201">
        <f>SUM(F27:F28)</f>
        <v>235500</v>
      </c>
    </row>
    <row r="27" spans="1:6" s="87" customFormat="1" ht="49.5" customHeight="1">
      <c r="A27" s="195" t="s">
        <v>385</v>
      </c>
      <c r="B27" s="185" t="s">
        <v>346</v>
      </c>
      <c r="C27" s="207">
        <v>600000</v>
      </c>
      <c r="D27" s="207">
        <v>600000</v>
      </c>
      <c r="E27" s="201">
        <v>441385</v>
      </c>
      <c r="F27" s="201">
        <v>235500</v>
      </c>
    </row>
    <row r="28" spans="1:6" s="87" customFormat="1" ht="30" customHeight="1">
      <c r="A28" s="195" t="s">
        <v>538</v>
      </c>
      <c r="B28" s="185" t="s">
        <v>9</v>
      </c>
      <c r="C28" s="207"/>
      <c r="D28" s="207">
        <v>15000000</v>
      </c>
      <c r="E28" s="201">
        <v>0</v>
      </c>
      <c r="F28" s="201">
        <v>0</v>
      </c>
    </row>
    <row r="29" spans="1:6" s="87" customFormat="1" ht="21" customHeight="1">
      <c r="A29" s="195"/>
      <c r="B29" s="165"/>
      <c r="C29" s="201"/>
      <c r="D29" s="201"/>
      <c r="E29" s="201"/>
      <c r="F29" s="201"/>
    </row>
    <row r="30" spans="1:6" s="87" customFormat="1" ht="30" customHeight="1">
      <c r="A30" s="189">
        <v>12020700</v>
      </c>
      <c r="B30" s="178" t="s">
        <v>587</v>
      </c>
      <c r="C30" s="202">
        <f>SUM(C32+C37)</f>
        <v>4300000</v>
      </c>
      <c r="D30" s="202">
        <f>SUM(D32+D37)</f>
        <v>4600000</v>
      </c>
      <c r="E30" s="202">
        <f>SUM(E32+E37)</f>
        <v>555400</v>
      </c>
      <c r="F30" s="202">
        <f>SUM(F32+F37)</f>
        <v>1412463</v>
      </c>
    </row>
    <row r="31" spans="1:6" s="87" customFormat="1" ht="21" customHeight="1">
      <c r="A31" s="189"/>
      <c r="B31" s="178"/>
      <c r="C31" s="202"/>
      <c r="D31" s="202"/>
      <c r="E31" s="202"/>
      <c r="F31" s="202"/>
    </row>
    <row r="32" spans="1:6" s="87" customFormat="1" ht="30" customHeight="1">
      <c r="A32" s="190">
        <v>12020703</v>
      </c>
      <c r="B32" s="186" t="s">
        <v>602</v>
      </c>
      <c r="C32" s="207">
        <f>SUM(C33:C35)</f>
        <v>3800000</v>
      </c>
      <c r="D32" s="207">
        <f>SUM(D33:D35)</f>
        <v>3800000</v>
      </c>
      <c r="E32" s="207">
        <f>SUM(E33:E35)</f>
        <v>470400</v>
      </c>
      <c r="F32" s="207">
        <f>SUM(F33:F35)</f>
        <v>1045800</v>
      </c>
    </row>
    <row r="33" spans="1:6" s="87" customFormat="1" ht="30" customHeight="1">
      <c r="A33" s="191" t="s">
        <v>385</v>
      </c>
      <c r="B33" s="181" t="s">
        <v>347</v>
      </c>
      <c r="C33" s="203">
        <v>3000000</v>
      </c>
      <c r="D33" s="203">
        <v>3000000</v>
      </c>
      <c r="E33" s="201">
        <v>5000</v>
      </c>
      <c r="F33" s="201">
        <v>350000</v>
      </c>
    </row>
    <row r="34" spans="1:6" s="87" customFormat="1" ht="30" customHeight="1">
      <c r="A34" s="190">
        <v>12020707</v>
      </c>
      <c r="B34" s="181" t="s">
        <v>348</v>
      </c>
      <c r="C34" s="203">
        <v>800000</v>
      </c>
      <c r="D34" s="203">
        <v>800000</v>
      </c>
      <c r="E34" s="201">
        <v>465400</v>
      </c>
      <c r="F34" s="201">
        <v>695800</v>
      </c>
    </row>
    <row r="35" spans="1:6" s="87" customFormat="1" ht="30" customHeight="1">
      <c r="A35" s="190">
        <v>12020708</v>
      </c>
      <c r="B35" s="183" t="s">
        <v>349</v>
      </c>
      <c r="C35" s="203">
        <v>0</v>
      </c>
      <c r="D35" s="203">
        <v>0</v>
      </c>
      <c r="E35" s="201">
        <v>0</v>
      </c>
      <c r="F35" s="201">
        <v>0</v>
      </c>
    </row>
    <row r="36" spans="1:6" s="87" customFormat="1" ht="22.5" customHeight="1">
      <c r="A36" s="190"/>
      <c r="B36" s="183"/>
      <c r="C36" s="203"/>
      <c r="D36" s="203"/>
      <c r="E36" s="201"/>
      <c r="F36" s="201"/>
    </row>
    <row r="37" spans="1:6" s="87" customFormat="1" ht="30" customHeight="1">
      <c r="A37" s="190">
        <v>12020711</v>
      </c>
      <c r="B37" s="165" t="s">
        <v>585</v>
      </c>
      <c r="C37" s="201">
        <f>C38</f>
        <v>500000</v>
      </c>
      <c r="D37" s="201">
        <f>D38</f>
        <v>800000</v>
      </c>
      <c r="E37" s="201">
        <f>E38</f>
        <v>85000</v>
      </c>
      <c r="F37" s="201">
        <f>F38</f>
        <v>366663</v>
      </c>
    </row>
    <row r="38" spans="1:6" s="87" customFormat="1" ht="30" customHeight="1">
      <c r="A38" s="196" t="s">
        <v>385</v>
      </c>
      <c r="B38" s="165" t="s">
        <v>756</v>
      </c>
      <c r="C38" s="201">
        <v>500000</v>
      </c>
      <c r="D38" s="201">
        <v>800000</v>
      </c>
      <c r="E38" s="201">
        <v>85000</v>
      </c>
      <c r="F38" s="201">
        <v>366663</v>
      </c>
    </row>
    <row r="39" spans="1:6" ht="25.5" customHeight="1">
      <c r="A39" s="195"/>
      <c r="B39" s="183"/>
      <c r="C39" s="208"/>
      <c r="D39" s="208"/>
      <c r="E39" s="201"/>
      <c r="F39" s="201"/>
    </row>
    <row r="40" spans="1:6" ht="20.25">
      <c r="A40" s="165"/>
      <c r="B40" s="167" t="s">
        <v>320</v>
      </c>
      <c r="C40" s="202">
        <f>SUM(C12+C17+C24+C30)</f>
        <v>103400000</v>
      </c>
      <c r="D40" s="202">
        <f>SUM(D12+D17+D24+D30)</f>
        <v>100700000</v>
      </c>
      <c r="E40" s="202">
        <f>E12+E17+E24+E30+E37</f>
        <v>29629735</v>
      </c>
      <c r="F40" s="202">
        <f>F12+F17+F24+F30+F37</f>
        <v>47342071.200000003</v>
      </c>
    </row>
  </sheetData>
  <mergeCells count="4">
    <mergeCell ref="A5:E5"/>
    <mergeCell ref="A7:E7"/>
    <mergeCell ref="A8:E8"/>
    <mergeCell ref="A2:F2"/>
  </mergeCells>
  <printOptions horizontalCentered="1" verticalCentered="1"/>
  <pageMargins left="0.7" right="0.7" top="0.75" bottom="0.75" header="0.3" footer="0.3"/>
  <pageSetup scale="42" orientation="landscape" horizontalDpi="300" verticalDpi="300" r:id="rId1"/>
  <headerFooter>
    <oddFooter>&amp;RPage 1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28"/>
  <sheetViews>
    <sheetView topLeftCell="A7" zoomScale="80" zoomScaleNormal="80" workbookViewId="0">
      <selection activeCell="C29" sqref="C29"/>
    </sheetView>
  </sheetViews>
  <sheetFormatPr defaultRowHeight="15"/>
  <cols>
    <col min="1" max="1" width="17.28515625" customWidth="1"/>
    <col min="2" max="2" width="81.85546875" customWidth="1"/>
    <col min="3" max="3" width="32.5703125" customWidth="1"/>
    <col min="4" max="4" width="31.5703125" customWidth="1"/>
    <col min="5" max="5" width="32" customWidth="1"/>
    <col min="6" max="6" width="30.5703125" style="119" customWidth="1"/>
    <col min="7" max="7" width="9.140625" style="119"/>
  </cols>
  <sheetData>
    <row r="1" spans="1:6" ht="48.75">
      <c r="A1" s="394" t="s">
        <v>730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s="380" customFormat="1" ht="48.75" customHeight="1">
      <c r="A3" s="174" t="s">
        <v>471</v>
      </c>
      <c r="B3" s="174" t="s">
        <v>829</v>
      </c>
      <c r="C3" s="174" t="s">
        <v>342</v>
      </c>
      <c r="D3" s="174" t="s">
        <v>342</v>
      </c>
      <c r="E3" s="174" t="s">
        <v>332</v>
      </c>
      <c r="F3" s="174" t="s">
        <v>332</v>
      </c>
    </row>
    <row r="4" spans="1:6" ht="20.25">
      <c r="A4" s="341"/>
      <c r="B4" s="341"/>
      <c r="C4" s="342">
        <v>2017</v>
      </c>
      <c r="D4" s="342">
        <v>2016</v>
      </c>
      <c r="E4" s="342" t="s">
        <v>832</v>
      </c>
      <c r="F4" s="342">
        <v>2015</v>
      </c>
    </row>
    <row r="5" spans="1:6" ht="19.5">
      <c r="A5" s="165"/>
      <c r="B5" s="165"/>
      <c r="C5" s="165"/>
      <c r="D5" s="165"/>
      <c r="E5" s="165"/>
      <c r="F5" s="165"/>
    </row>
    <row r="6" spans="1:6" ht="20.25">
      <c r="A6" s="189">
        <v>11000000</v>
      </c>
      <c r="B6" s="189" t="s">
        <v>204</v>
      </c>
      <c r="C6" s="202">
        <f>SUM(C8+C21+C24+C28)</f>
        <v>62803650302.389999</v>
      </c>
      <c r="D6" s="202">
        <f>SUM(D8+D21+D24+D28)</f>
        <v>58570000000</v>
      </c>
      <c r="E6" s="202">
        <f>SUM(E8+E21+E24+E28)</f>
        <v>37332473540.669998</v>
      </c>
      <c r="F6" s="202">
        <f>SUM(F8+F21+F24+F28)</f>
        <v>50390843607.309998</v>
      </c>
    </row>
    <row r="7" spans="1:6" ht="20.25">
      <c r="A7" s="189"/>
      <c r="B7" s="189"/>
      <c r="C7" s="202"/>
      <c r="D7" s="202"/>
      <c r="E7" s="201"/>
      <c r="F7" s="201"/>
    </row>
    <row r="8" spans="1:6" ht="20.25">
      <c r="A8" s="189">
        <v>11010100</v>
      </c>
      <c r="B8" s="189" t="s">
        <v>289</v>
      </c>
      <c r="C8" s="202">
        <f>SUM(C9:C19)</f>
        <v>47803650302.389999</v>
      </c>
      <c r="D8" s="202">
        <f>SUM(D9:D19)</f>
        <v>41196570595</v>
      </c>
      <c r="E8" s="202">
        <f>SUM(E9:E19)</f>
        <v>22596922681.209999</v>
      </c>
      <c r="F8" s="202">
        <f>SUM(F9:F19)</f>
        <v>41817039919.620003</v>
      </c>
    </row>
    <row r="9" spans="1:6" ht="19.5">
      <c r="A9" s="190">
        <v>11010101</v>
      </c>
      <c r="B9" s="165" t="s">
        <v>28</v>
      </c>
      <c r="C9" s="272">
        <v>29838548286</v>
      </c>
      <c r="D9" s="201">
        <v>27332332658</v>
      </c>
      <c r="E9" s="201">
        <v>16627598280.09</v>
      </c>
      <c r="F9" s="381">
        <v>28046750843.540001</v>
      </c>
    </row>
    <row r="10" spans="1:6" ht="19.5">
      <c r="A10" s="190">
        <v>11010106</v>
      </c>
      <c r="B10" s="165" t="s">
        <v>29</v>
      </c>
      <c r="C10" s="201">
        <v>4607793890.1899996</v>
      </c>
      <c r="D10" s="201">
        <v>11010691037</v>
      </c>
      <c r="E10" s="201">
        <v>3645884020.8200002</v>
      </c>
      <c r="F10" s="381">
        <v>10424620329.290001</v>
      </c>
    </row>
    <row r="11" spans="1:6" ht="19.5">
      <c r="A11" s="190">
        <v>11010107</v>
      </c>
      <c r="B11" s="165" t="s">
        <v>30</v>
      </c>
      <c r="C11" s="201">
        <v>0</v>
      </c>
      <c r="D11" s="201">
        <v>0</v>
      </c>
      <c r="E11" s="201">
        <v>0</v>
      </c>
      <c r="F11" s="381">
        <v>0</v>
      </c>
    </row>
    <row r="12" spans="1:6" ht="19.5">
      <c r="A12" s="190">
        <v>11010108</v>
      </c>
      <c r="B12" s="165" t="s">
        <v>31</v>
      </c>
      <c r="C12" s="201">
        <v>2750000000</v>
      </c>
      <c r="D12" s="201">
        <v>2853546900</v>
      </c>
      <c r="E12" s="201">
        <v>2244505941.2600002</v>
      </c>
      <c r="F12" s="381">
        <v>930979795.52999997</v>
      </c>
    </row>
    <row r="13" spans="1:6" ht="19.5">
      <c r="A13" s="190">
        <v>11010109</v>
      </c>
      <c r="B13" s="165" t="s">
        <v>32</v>
      </c>
      <c r="C13" s="201">
        <v>0</v>
      </c>
      <c r="D13" s="201">
        <v>0</v>
      </c>
      <c r="E13" s="201">
        <v>0</v>
      </c>
      <c r="F13" s="201"/>
    </row>
    <row r="14" spans="1:6" ht="19.5">
      <c r="A14" s="190">
        <v>11010110</v>
      </c>
      <c r="B14" s="165" t="s">
        <v>33</v>
      </c>
      <c r="C14" s="201">
        <v>0</v>
      </c>
      <c r="D14" s="201">
        <v>0</v>
      </c>
      <c r="E14" s="201">
        <v>0</v>
      </c>
      <c r="F14" s="381">
        <v>0</v>
      </c>
    </row>
    <row r="15" spans="1:6" ht="20.25">
      <c r="A15" s="189">
        <v>11010111</v>
      </c>
      <c r="B15" s="165" t="s">
        <v>34</v>
      </c>
      <c r="C15" s="201">
        <v>0</v>
      </c>
      <c r="D15" s="201">
        <v>0</v>
      </c>
      <c r="E15" s="201">
        <v>0</v>
      </c>
      <c r="F15" s="381">
        <v>0</v>
      </c>
    </row>
    <row r="16" spans="1:6" ht="20.25">
      <c r="A16" s="189">
        <v>11010112</v>
      </c>
      <c r="B16" s="165" t="s">
        <v>683</v>
      </c>
      <c r="C16" s="201">
        <v>0</v>
      </c>
      <c r="D16" s="201">
        <v>0</v>
      </c>
      <c r="E16" s="201">
        <v>0</v>
      </c>
      <c r="F16" s="381">
        <v>49496162.25</v>
      </c>
    </row>
    <row r="17" spans="1:6" ht="20.25">
      <c r="A17" s="189">
        <v>11010113</v>
      </c>
      <c r="B17" s="165" t="s">
        <v>714</v>
      </c>
      <c r="C17" s="201"/>
      <c r="D17" s="201"/>
      <c r="E17" s="201">
        <v>59440454.990000002</v>
      </c>
      <c r="F17" s="201"/>
    </row>
    <row r="18" spans="1:6" ht="20.25">
      <c r="A18" s="189">
        <v>11010114</v>
      </c>
      <c r="B18" s="165" t="s">
        <v>715</v>
      </c>
      <c r="C18" s="201"/>
      <c r="D18" s="201"/>
      <c r="E18" s="201">
        <v>19493984.050000001</v>
      </c>
      <c r="F18" s="201"/>
    </row>
    <row r="19" spans="1:6" ht="20.25">
      <c r="A19" s="189">
        <v>11010115</v>
      </c>
      <c r="B19" s="165" t="s">
        <v>716</v>
      </c>
      <c r="C19" s="201">
        <v>10607308126.200001</v>
      </c>
      <c r="D19" s="201"/>
      <c r="E19" s="201"/>
      <c r="F19" s="381">
        <v>2365192789.0100002</v>
      </c>
    </row>
    <row r="20" spans="1:6" ht="20.25">
      <c r="A20" s="189"/>
      <c r="B20" s="165"/>
      <c r="C20" s="201"/>
      <c r="D20" s="201"/>
      <c r="E20" s="201"/>
      <c r="F20" s="381"/>
    </row>
    <row r="21" spans="1:6" ht="20.25">
      <c r="A21" s="189">
        <v>11010200</v>
      </c>
      <c r="B21" s="167" t="s">
        <v>372</v>
      </c>
      <c r="C21" s="202">
        <f>C22</f>
        <v>9500000000</v>
      </c>
      <c r="D21" s="202">
        <f>D22</f>
        <v>8420704384</v>
      </c>
      <c r="E21" s="202">
        <f>E22</f>
        <v>7323439935.2299995</v>
      </c>
      <c r="F21" s="202">
        <f>F22</f>
        <v>8231782780.6000004</v>
      </c>
    </row>
    <row r="22" spans="1:6" ht="19.5">
      <c r="A22" s="190">
        <v>11010201</v>
      </c>
      <c r="B22" s="165" t="s">
        <v>35</v>
      </c>
      <c r="C22" s="272">
        <v>9500000000</v>
      </c>
      <c r="D22" s="201">
        <v>8420704384</v>
      </c>
      <c r="E22" s="201">
        <v>7323439935.2299995</v>
      </c>
      <c r="F22" s="381">
        <v>8231782780.6000004</v>
      </c>
    </row>
    <row r="23" spans="1:6" ht="19.5">
      <c r="A23" s="190"/>
      <c r="B23" s="165"/>
      <c r="C23" s="201"/>
      <c r="D23" s="201"/>
      <c r="E23" s="201"/>
      <c r="F23" s="201"/>
    </row>
    <row r="24" spans="1:6" ht="20.25">
      <c r="A24" s="189">
        <v>11010300</v>
      </c>
      <c r="B24" s="167" t="s">
        <v>373</v>
      </c>
      <c r="C24" s="202">
        <f>SUM(C25:C26)</f>
        <v>0</v>
      </c>
      <c r="D24" s="202">
        <f>SUM(D25:D26)</f>
        <v>382725021</v>
      </c>
      <c r="E24" s="202">
        <f>SUM(E25:E26)</f>
        <v>1022110924.23</v>
      </c>
      <c r="F24" s="202">
        <f>SUM(F25:F26)</f>
        <v>342020907.08999997</v>
      </c>
    </row>
    <row r="25" spans="1:6" ht="19.5">
      <c r="A25" s="190">
        <v>11010301</v>
      </c>
      <c r="B25" s="165" t="s">
        <v>36</v>
      </c>
      <c r="C25" s="201">
        <v>0</v>
      </c>
      <c r="D25" s="201">
        <v>272364628</v>
      </c>
      <c r="E25" s="201">
        <v>1022110924.23</v>
      </c>
      <c r="F25" s="381">
        <v>342020907.08999997</v>
      </c>
    </row>
    <row r="26" spans="1:6" ht="19.5">
      <c r="A26" s="190">
        <v>11010302</v>
      </c>
      <c r="B26" s="165" t="s">
        <v>395</v>
      </c>
      <c r="C26" s="201"/>
      <c r="D26" s="201">
        <v>110360393</v>
      </c>
      <c r="E26" s="201">
        <v>0</v>
      </c>
      <c r="F26" s="381">
        <v>0</v>
      </c>
    </row>
    <row r="27" spans="1:6" ht="19.5">
      <c r="A27" s="190"/>
      <c r="B27" s="165"/>
      <c r="C27" s="201"/>
      <c r="D27" s="201"/>
      <c r="E27" s="201"/>
      <c r="F27" s="201"/>
    </row>
    <row r="28" spans="1:6" ht="19.5">
      <c r="A28" s="190">
        <v>11010104</v>
      </c>
      <c r="B28" s="165" t="s">
        <v>805</v>
      </c>
      <c r="C28" s="201">
        <v>5500000000</v>
      </c>
      <c r="D28" s="201">
        <v>8570000000</v>
      </c>
      <c r="E28" s="201">
        <v>6390000000</v>
      </c>
      <c r="F28" s="381"/>
    </row>
  </sheetData>
  <mergeCells count="1">
    <mergeCell ref="A1:F1"/>
  </mergeCells>
  <pageMargins left="0.45" right="0.2" top="0.75" bottom="0.75" header="0.3" footer="0.3"/>
  <pageSetup scale="55" orientation="landscape" r:id="rId1"/>
  <headerFooter>
    <oddFooter>&amp;R&amp;16Page 50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F30"/>
  <sheetViews>
    <sheetView topLeftCell="A2" zoomScale="70" zoomScaleNormal="70" workbookViewId="0">
      <selection activeCell="D21" sqref="D21"/>
    </sheetView>
  </sheetViews>
  <sheetFormatPr defaultRowHeight="15"/>
  <cols>
    <col min="1" max="1" width="22.28515625" bestFit="1" customWidth="1"/>
    <col min="2" max="2" width="55.7109375" customWidth="1"/>
    <col min="3" max="3" width="25.42578125" style="124" bestFit="1" customWidth="1"/>
    <col min="4" max="4" width="22.85546875" customWidth="1"/>
    <col min="5" max="5" width="25.42578125" bestFit="1" customWidth="1"/>
    <col min="6" max="6" width="22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738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29.2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108000000</v>
      </c>
      <c r="D13" s="168">
        <f>D15</f>
        <v>0</v>
      </c>
      <c r="E13" s="168">
        <f>E15</f>
        <v>0</v>
      </c>
      <c r="F13" s="168">
        <f>F15</f>
        <v>0</v>
      </c>
    </row>
    <row r="14" spans="1:6" ht="19.5">
      <c r="A14" s="190"/>
      <c r="B14" s="165"/>
      <c r="C14" s="166"/>
      <c r="D14" s="166"/>
      <c r="E14" s="166"/>
      <c r="F14" s="262"/>
    </row>
    <row r="15" spans="1:6" ht="39">
      <c r="A15" s="190">
        <v>12020452</v>
      </c>
      <c r="B15" s="180" t="s">
        <v>702</v>
      </c>
      <c r="C15" s="166">
        <f>C16</f>
        <v>108000000</v>
      </c>
      <c r="D15" s="166">
        <f>D16</f>
        <v>0</v>
      </c>
      <c r="E15" s="166">
        <f>E16</f>
        <v>0</v>
      </c>
      <c r="F15" s="166">
        <f>F16</f>
        <v>0</v>
      </c>
    </row>
    <row r="16" spans="1:6" ht="19.5">
      <c r="A16" s="195" t="s">
        <v>591</v>
      </c>
      <c r="B16" s="165" t="s">
        <v>669</v>
      </c>
      <c r="C16" s="166">
        <v>108000000</v>
      </c>
      <c r="D16" s="166"/>
      <c r="E16" s="360"/>
      <c r="F16" s="360"/>
    </row>
    <row r="17" spans="1:6" ht="19.5">
      <c r="A17" s="190"/>
      <c r="B17" s="165"/>
      <c r="C17" s="166"/>
      <c r="D17" s="166"/>
      <c r="E17" s="165"/>
      <c r="F17" s="262"/>
    </row>
    <row r="18" spans="1:6" ht="20.25">
      <c r="A18" s="190"/>
      <c r="B18" s="178" t="s">
        <v>320</v>
      </c>
      <c r="C18" s="168">
        <f>C13+C17</f>
        <v>108000000</v>
      </c>
      <c r="D18" s="168">
        <f>D13+D17</f>
        <v>0</v>
      </c>
      <c r="E18" s="168">
        <f>E13+E17</f>
        <v>0</v>
      </c>
      <c r="F18" s="168">
        <f>F13+F17</f>
        <v>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49" top="0.75" bottom="0.75" header="0.3" footer="0.3"/>
  <pageSetup scale="70" orientation="landscape" r:id="rId1"/>
  <headerFooter>
    <oddFooter>&amp;R&amp;16Page 51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F31"/>
  <sheetViews>
    <sheetView zoomScale="60" zoomScaleNormal="60" workbookViewId="0">
      <selection activeCell="E14" sqref="E14"/>
    </sheetView>
  </sheetViews>
  <sheetFormatPr defaultRowHeight="15"/>
  <cols>
    <col min="1" max="1" width="22.28515625" bestFit="1" customWidth="1"/>
    <col min="2" max="2" width="48.85546875" customWidth="1"/>
    <col min="3" max="3" width="29.140625" style="124" customWidth="1"/>
    <col min="4" max="4" width="30" customWidth="1"/>
    <col min="5" max="5" width="30.7109375" customWidth="1"/>
    <col min="6" max="6" width="28.570312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668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27.75" customHeight="1">
      <c r="A11" s="365"/>
      <c r="B11" s="365"/>
      <c r="C11" s="376">
        <v>2017</v>
      </c>
      <c r="D11" s="376">
        <v>2016</v>
      </c>
      <c r="E11" s="342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3378318373</v>
      </c>
      <c r="D13" s="168">
        <f>D15</f>
        <v>2913012938</v>
      </c>
      <c r="E13" s="168">
        <f>E15</f>
        <v>2292194616.75</v>
      </c>
      <c r="F13" s="168">
        <f>F15</f>
        <v>2353909710</v>
      </c>
    </row>
    <row r="14" spans="1:6" ht="19.5">
      <c r="A14" s="190"/>
      <c r="B14" s="165"/>
      <c r="C14" s="166"/>
      <c r="D14" s="166"/>
      <c r="E14" s="166"/>
      <c r="F14" s="262"/>
    </row>
    <row r="15" spans="1:6" ht="42.75" customHeight="1">
      <c r="A15" s="190">
        <v>12020452</v>
      </c>
      <c r="B15" s="180" t="s">
        <v>702</v>
      </c>
      <c r="C15" s="166">
        <f>C16</f>
        <v>3378318373</v>
      </c>
      <c r="D15" s="166">
        <f>D16</f>
        <v>2913012938</v>
      </c>
      <c r="E15" s="166">
        <f>E16</f>
        <v>2292194616.75</v>
      </c>
      <c r="F15" s="166">
        <f>F16</f>
        <v>2353909710</v>
      </c>
    </row>
    <row r="16" spans="1:6" ht="19.5">
      <c r="A16" s="195" t="s">
        <v>591</v>
      </c>
      <c r="B16" s="165" t="s">
        <v>669</v>
      </c>
      <c r="C16" s="166">
        <v>3378318373</v>
      </c>
      <c r="D16" s="166">
        <v>2913012938</v>
      </c>
      <c r="E16" s="360">
        <v>2292194616.75</v>
      </c>
      <c r="F16" s="360">
        <v>2353909710</v>
      </c>
    </row>
    <row r="17" spans="1:6" ht="19.5">
      <c r="A17" s="190"/>
      <c r="B17" s="165"/>
      <c r="C17" s="166"/>
      <c r="D17" s="166"/>
      <c r="E17" s="165"/>
      <c r="F17" s="262"/>
    </row>
    <row r="18" spans="1:6" ht="19.5">
      <c r="A18" s="190"/>
      <c r="B18" s="165"/>
      <c r="C18" s="166"/>
      <c r="D18" s="166"/>
      <c r="E18" s="165"/>
      <c r="F18" s="262"/>
    </row>
    <row r="19" spans="1:6" ht="20.25">
      <c r="A19" s="190"/>
      <c r="B19" s="178" t="s">
        <v>320</v>
      </c>
      <c r="C19" s="168">
        <f>C13+C17</f>
        <v>3378318373</v>
      </c>
      <c r="D19" s="168">
        <f>D13+D17</f>
        <v>2913012938</v>
      </c>
      <c r="E19" s="168">
        <f>E13+E17</f>
        <v>2292194616.75</v>
      </c>
      <c r="F19" s="168">
        <f>F13+F17</f>
        <v>2353909710</v>
      </c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2:F2"/>
    <mergeCell ref="A5:F5"/>
    <mergeCell ref="A7:F7"/>
    <mergeCell ref="A8:E8"/>
  </mergeCells>
  <pageMargins left="0.52" right="0.35" top="0.75" bottom="0.75" header="0.3" footer="0.3"/>
  <pageSetup scale="65" orientation="landscape" r:id="rId1"/>
  <headerFooter>
    <oddFooter>&amp;R&amp;16Page 52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F30"/>
  <sheetViews>
    <sheetView topLeftCell="A2" zoomScale="80" zoomScaleNormal="80" workbookViewId="0">
      <selection activeCell="A16" sqref="A16:XFD18"/>
    </sheetView>
  </sheetViews>
  <sheetFormatPr defaultRowHeight="15"/>
  <cols>
    <col min="1" max="1" width="22.28515625" bestFit="1" customWidth="1"/>
    <col min="2" max="2" width="57" customWidth="1"/>
    <col min="3" max="3" width="25.28515625" style="124" customWidth="1"/>
    <col min="4" max="4" width="27.7109375" customWidth="1"/>
    <col min="5" max="5" width="25.42578125" bestFit="1" customWidth="1"/>
    <col min="6" max="6" width="25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670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s="67" customFormat="1" ht="37.5" customHeight="1">
      <c r="A11" s="365"/>
      <c r="B11" s="365"/>
      <c r="C11" s="376">
        <v>2017</v>
      </c>
      <c r="D11" s="342">
        <v>2016</v>
      </c>
      <c r="E11" s="342" t="s">
        <v>821</v>
      </c>
      <c r="F11" s="342">
        <v>2015</v>
      </c>
    </row>
    <row r="12" spans="1:6" ht="15" customHeight="1">
      <c r="A12" s="165"/>
      <c r="B12" s="165"/>
      <c r="C12" s="166"/>
      <c r="D12" s="254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32000000</v>
      </c>
      <c r="D13" s="168">
        <f>D15</f>
        <v>180000000</v>
      </c>
      <c r="E13" s="168">
        <f>E15</f>
        <v>30749200</v>
      </c>
      <c r="F13" s="168">
        <f>F15</f>
        <v>60020030</v>
      </c>
    </row>
    <row r="14" spans="1:6" ht="19.5">
      <c r="A14" s="190"/>
      <c r="B14" s="165"/>
      <c r="C14" s="166"/>
      <c r="D14" s="165"/>
      <c r="E14" s="166"/>
      <c r="F14" s="262"/>
    </row>
    <row r="15" spans="1:6" ht="39">
      <c r="A15" s="190">
        <v>12020452</v>
      </c>
      <c r="B15" s="180" t="s">
        <v>702</v>
      </c>
      <c r="C15" s="166">
        <v>32000000</v>
      </c>
      <c r="D15" s="166">
        <v>180000000</v>
      </c>
      <c r="E15" s="166">
        <v>30749200</v>
      </c>
      <c r="F15" s="166">
        <v>60020030</v>
      </c>
    </row>
    <row r="16" spans="1:6" ht="19.5">
      <c r="A16" s="190"/>
      <c r="B16" s="165"/>
      <c r="C16" s="166"/>
      <c r="D16" s="165"/>
      <c r="E16" s="165"/>
      <c r="F16" s="262"/>
    </row>
    <row r="17" spans="1:6" ht="19.5">
      <c r="A17" s="190"/>
      <c r="B17" s="165"/>
      <c r="C17" s="166"/>
      <c r="D17" s="165"/>
      <c r="E17" s="165"/>
      <c r="F17" s="262"/>
    </row>
    <row r="18" spans="1:6" ht="20.25">
      <c r="A18" s="190"/>
      <c r="B18" s="178" t="s">
        <v>320</v>
      </c>
      <c r="C18" s="168">
        <f>C13+C16</f>
        <v>32000000</v>
      </c>
      <c r="D18" s="168">
        <f>D13+D16</f>
        <v>180000000</v>
      </c>
      <c r="E18" s="168">
        <f>E13+E16</f>
        <v>30749200</v>
      </c>
      <c r="F18" s="168">
        <f>F13+F16</f>
        <v>60020030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5" orientation="landscape" r:id="rId1"/>
  <headerFooter>
    <oddFooter>&amp;R&amp;16Page 53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F31"/>
  <sheetViews>
    <sheetView topLeftCell="A4" zoomScale="80" zoomScaleNormal="80" workbookViewId="0">
      <selection activeCell="B18" sqref="B18"/>
    </sheetView>
  </sheetViews>
  <sheetFormatPr defaultRowHeight="15"/>
  <cols>
    <col min="1" max="1" width="22.28515625" bestFit="1" customWidth="1"/>
    <col min="2" max="2" width="52.5703125" customWidth="1"/>
    <col min="3" max="3" width="29.28515625" style="124" bestFit="1" customWidth="1"/>
    <col min="4" max="4" width="30.85546875" bestFit="1" customWidth="1"/>
    <col min="5" max="6" width="27.140625" bestFit="1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671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40.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37.5" customHeight="1">
      <c r="A11" s="341"/>
      <c r="B11" s="341"/>
      <c r="C11" s="376">
        <v>2017</v>
      </c>
      <c r="D11" s="342">
        <v>2016</v>
      </c>
      <c r="E11" s="375" t="s">
        <v>819</v>
      </c>
      <c r="F11" s="342">
        <v>2015</v>
      </c>
    </row>
    <row r="12" spans="1:6" ht="15" customHeight="1">
      <c r="A12" s="165"/>
      <c r="B12" s="165"/>
      <c r="C12" s="166"/>
      <c r="D12" s="254"/>
      <c r="E12" s="166"/>
      <c r="F12" s="155"/>
    </row>
    <row r="13" spans="1:6" ht="20.25">
      <c r="A13" s="189">
        <v>12020400</v>
      </c>
      <c r="B13" s="178" t="s">
        <v>590</v>
      </c>
      <c r="C13" s="168">
        <f>SUM(C15:C16)</f>
        <v>232168500</v>
      </c>
      <c r="D13" s="168">
        <f>SUM(D15:D16)</f>
        <v>126625000</v>
      </c>
      <c r="E13" s="168">
        <f>SUM(E15:E16)</f>
        <v>48450200</v>
      </c>
      <c r="F13" s="168">
        <f>SUM(F15:F16)</f>
        <v>72788700</v>
      </c>
    </row>
    <row r="14" spans="1:6" ht="19.5">
      <c r="A14" s="190"/>
      <c r="B14" s="165"/>
      <c r="C14" s="166"/>
      <c r="D14" s="165"/>
      <c r="E14" s="166"/>
      <c r="F14" s="262"/>
    </row>
    <row r="15" spans="1:6" ht="39">
      <c r="A15" s="190">
        <v>12020452</v>
      </c>
      <c r="B15" s="180" t="s">
        <v>702</v>
      </c>
      <c r="C15" s="166">
        <v>62610000</v>
      </c>
      <c r="D15" s="166">
        <v>76115000</v>
      </c>
      <c r="E15" s="166">
        <v>18339200</v>
      </c>
      <c r="F15" s="166">
        <v>28002000</v>
      </c>
    </row>
    <row r="16" spans="1:6" ht="39">
      <c r="A16" s="190">
        <v>12020456</v>
      </c>
      <c r="B16" s="180" t="s">
        <v>774</v>
      </c>
      <c r="C16" s="166">
        <v>169558500</v>
      </c>
      <c r="D16" s="166">
        <v>50510000</v>
      </c>
      <c r="E16" s="166">
        <v>30111000</v>
      </c>
      <c r="F16" s="166">
        <v>44786700</v>
      </c>
    </row>
    <row r="17" spans="1:6" ht="19.5">
      <c r="A17" s="190"/>
      <c r="B17" s="165"/>
      <c r="C17" s="166"/>
      <c r="D17" s="165"/>
      <c r="E17" s="165"/>
      <c r="F17" s="262"/>
    </row>
    <row r="18" spans="1:6" ht="19.5">
      <c r="A18" s="190"/>
      <c r="B18" s="165"/>
      <c r="C18" s="166"/>
      <c r="D18" s="165"/>
      <c r="E18" s="165"/>
      <c r="F18" s="262"/>
    </row>
    <row r="19" spans="1:6" ht="20.25">
      <c r="A19" s="190"/>
      <c r="B19" s="178" t="s">
        <v>320</v>
      </c>
      <c r="C19" s="168">
        <f>C13+C17</f>
        <v>232168500</v>
      </c>
      <c r="D19" s="168">
        <f>D13+D17</f>
        <v>126625000</v>
      </c>
      <c r="E19" s="168">
        <f>E13+E17</f>
        <v>48450200</v>
      </c>
      <c r="F19" s="168">
        <f>F13+F17</f>
        <v>72788700</v>
      </c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2:F2"/>
    <mergeCell ref="A5:F5"/>
    <mergeCell ref="A7:F7"/>
    <mergeCell ref="A8:E8"/>
  </mergeCells>
  <pageMargins left="0.45" right="0.26" top="1.23" bottom="0.75" header="0.3" footer="0.3"/>
  <pageSetup scale="65" orientation="landscape" r:id="rId1"/>
  <headerFooter>
    <oddFooter>&amp;R&amp;16Page 54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F30"/>
  <sheetViews>
    <sheetView zoomScale="80" zoomScaleNormal="80" workbookViewId="0">
      <selection activeCell="B17" sqref="B17"/>
    </sheetView>
  </sheetViews>
  <sheetFormatPr defaultRowHeight="15"/>
  <cols>
    <col min="1" max="1" width="22.7109375" bestFit="1" customWidth="1"/>
    <col min="2" max="2" width="52.5703125" customWidth="1"/>
    <col min="3" max="3" width="29.28515625" style="124" bestFit="1" customWidth="1"/>
    <col min="4" max="4" width="30.85546875" bestFit="1" customWidth="1"/>
    <col min="5" max="5" width="26.28515625" bestFit="1" customWidth="1"/>
    <col min="6" max="6" width="24.85546875" bestFit="1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672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40.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s="66" customFormat="1" ht="37.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6">
        <f>C15</f>
        <v>17753000</v>
      </c>
      <c r="D13" s="166">
        <f>D15</f>
        <v>58445500</v>
      </c>
      <c r="E13" s="166">
        <f>E15</f>
        <v>11305500</v>
      </c>
      <c r="F13" s="166">
        <f>F15</f>
        <v>46215000</v>
      </c>
    </row>
    <row r="14" spans="1:6" ht="19.5">
      <c r="A14" s="190"/>
      <c r="B14" s="165"/>
      <c r="C14" s="166"/>
      <c r="D14" s="166"/>
      <c r="E14" s="166"/>
      <c r="F14" s="262"/>
    </row>
    <row r="15" spans="1:6" ht="39">
      <c r="A15" s="190">
        <v>12020452</v>
      </c>
      <c r="B15" s="180" t="s">
        <v>702</v>
      </c>
      <c r="C15" s="166">
        <v>17753000</v>
      </c>
      <c r="D15" s="166">
        <v>58445500</v>
      </c>
      <c r="E15" s="166">
        <v>11305500</v>
      </c>
      <c r="F15" s="166">
        <v>46215000</v>
      </c>
    </row>
    <row r="16" spans="1:6" ht="19.5">
      <c r="A16" s="190"/>
      <c r="B16" s="165"/>
      <c r="C16" s="166"/>
      <c r="D16" s="166"/>
      <c r="E16" s="165"/>
      <c r="F16" s="262"/>
    </row>
    <row r="17" spans="1:6" ht="19.5">
      <c r="A17" s="190"/>
      <c r="B17" s="165"/>
      <c r="C17" s="166"/>
      <c r="D17" s="166"/>
      <c r="E17" s="165"/>
      <c r="F17" s="262"/>
    </row>
    <row r="18" spans="1:6" ht="20.25">
      <c r="A18" s="190"/>
      <c r="B18" s="178" t="s">
        <v>320</v>
      </c>
      <c r="C18" s="168">
        <f>C13+C16</f>
        <v>17753000</v>
      </c>
      <c r="D18" s="168">
        <f>D13+D16</f>
        <v>58445500</v>
      </c>
      <c r="E18" s="168">
        <f>E13+E16</f>
        <v>11305500</v>
      </c>
      <c r="F18" s="168">
        <f>F13+F16</f>
        <v>46215000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5" orientation="landscape" r:id="rId1"/>
  <headerFooter>
    <oddFooter>&amp;R&amp;16Page 55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F32"/>
  <sheetViews>
    <sheetView zoomScale="70" zoomScaleNormal="70" workbookViewId="0">
      <selection activeCell="C19" sqref="C19"/>
    </sheetView>
  </sheetViews>
  <sheetFormatPr defaultRowHeight="15"/>
  <cols>
    <col min="1" max="1" width="23.140625" bestFit="1" customWidth="1"/>
    <col min="2" max="2" width="58.140625" bestFit="1" customWidth="1"/>
    <col min="3" max="3" width="27.85546875" style="124" customWidth="1"/>
    <col min="4" max="4" width="23.85546875" bestFit="1" customWidth="1"/>
    <col min="5" max="5" width="25.85546875" customWidth="1"/>
    <col min="6" max="6" width="25.4257812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673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37.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6">
        <v>40865000</v>
      </c>
      <c r="D13" s="166">
        <v>40865000</v>
      </c>
      <c r="E13" s="166">
        <v>16238100</v>
      </c>
      <c r="F13" s="262">
        <v>20100000</v>
      </c>
    </row>
    <row r="14" spans="1:6" ht="19.5">
      <c r="A14" s="190"/>
      <c r="B14" s="165"/>
      <c r="C14" s="166"/>
      <c r="D14" s="166"/>
      <c r="E14" s="166"/>
      <c r="F14" s="262"/>
    </row>
    <row r="15" spans="1:6" ht="19.5">
      <c r="A15" s="190">
        <v>12020452</v>
      </c>
      <c r="B15" s="165" t="s">
        <v>541</v>
      </c>
      <c r="C15" s="166">
        <v>40865000</v>
      </c>
      <c r="D15" s="166">
        <v>40865000</v>
      </c>
      <c r="E15" s="166">
        <v>16238100</v>
      </c>
      <c r="F15" s="262">
        <v>20100000</v>
      </c>
    </row>
    <row r="16" spans="1:6" ht="19.5">
      <c r="A16" s="195" t="s">
        <v>591</v>
      </c>
      <c r="B16" s="165" t="s">
        <v>73</v>
      </c>
      <c r="C16" s="166">
        <v>40865000</v>
      </c>
      <c r="D16" s="166">
        <v>40865000</v>
      </c>
      <c r="E16" s="166">
        <v>16238100</v>
      </c>
      <c r="F16" s="262">
        <v>20100000</v>
      </c>
    </row>
    <row r="17" spans="1:6" ht="19.5">
      <c r="A17" s="191"/>
      <c r="B17" s="165"/>
      <c r="C17" s="166"/>
      <c r="D17" s="166"/>
      <c r="E17" s="166"/>
      <c r="F17" s="262"/>
    </row>
    <row r="18" spans="1:6" ht="19.5">
      <c r="A18" s="190"/>
      <c r="B18" s="165"/>
      <c r="C18" s="166"/>
      <c r="D18" s="166"/>
      <c r="E18" s="165"/>
      <c r="F18" s="262"/>
    </row>
    <row r="19" spans="1:6" ht="19.5">
      <c r="A19" s="190"/>
      <c r="B19" s="165"/>
      <c r="C19" s="166"/>
      <c r="D19" s="166"/>
      <c r="E19" s="165"/>
      <c r="F19" s="262"/>
    </row>
    <row r="20" spans="1:6" ht="20.25">
      <c r="A20" s="190"/>
      <c r="B20" s="178"/>
      <c r="C20" s="168">
        <f>C13+C19</f>
        <v>40865000</v>
      </c>
      <c r="D20" s="168">
        <f>D13+D19</f>
        <v>40865000</v>
      </c>
      <c r="E20" s="168">
        <f>E13+E19</f>
        <v>16238100</v>
      </c>
      <c r="F20" s="168">
        <f>F13+F19</f>
        <v>20100000</v>
      </c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</sheetData>
  <mergeCells count="4">
    <mergeCell ref="A2:F2"/>
    <mergeCell ref="A5:F5"/>
    <mergeCell ref="A7:F7"/>
    <mergeCell ref="A8:E8"/>
  </mergeCells>
  <printOptions gridLines="1"/>
  <pageMargins left="0.7" right="0.7" top="0.75" bottom="0.75" header="0.3" footer="0.3"/>
  <pageSetup scale="65" orientation="landscape" r:id="rId1"/>
  <headerFooter>
    <oddFooter>&amp;R&amp;16Page 56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2:F39"/>
  <sheetViews>
    <sheetView topLeftCell="A10" workbookViewId="0">
      <selection activeCell="C16" sqref="C16"/>
    </sheetView>
  </sheetViews>
  <sheetFormatPr defaultRowHeight="15"/>
  <cols>
    <col min="1" max="1" width="14.28515625" customWidth="1"/>
    <col min="2" max="2" width="52.5703125" customWidth="1"/>
    <col min="3" max="3" width="22.85546875" style="124" customWidth="1"/>
    <col min="4" max="4" width="18.140625" customWidth="1"/>
    <col min="5" max="6" width="17.7109375" customWidth="1"/>
  </cols>
  <sheetData>
    <row r="2" spans="1:6" ht="18">
      <c r="A2" s="396" t="s">
        <v>703</v>
      </c>
      <c r="B2" s="396"/>
      <c r="C2" s="396"/>
      <c r="D2" s="396"/>
      <c r="E2" s="396"/>
      <c r="F2" s="396"/>
    </row>
    <row r="3" spans="1:6" ht="18">
      <c r="A3" s="1"/>
      <c r="B3" s="1"/>
      <c r="C3" s="120"/>
      <c r="D3" s="1"/>
      <c r="E3" s="1"/>
      <c r="F3" s="1"/>
    </row>
    <row r="4" spans="1:6" ht="18">
      <c r="A4" s="1"/>
      <c r="B4" s="1"/>
      <c r="C4" s="120"/>
      <c r="D4" s="1"/>
      <c r="E4" s="1"/>
      <c r="F4" s="1"/>
    </row>
    <row r="5" spans="1:6" ht="18">
      <c r="A5" s="397" t="s">
        <v>126</v>
      </c>
      <c r="B5" s="398"/>
      <c r="C5" s="398"/>
      <c r="D5" s="398"/>
      <c r="E5" s="398"/>
      <c r="F5" s="399"/>
    </row>
    <row r="6" spans="1:6" ht="18">
      <c r="A6" s="51" t="s">
        <v>1</v>
      </c>
      <c r="B6" s="89" t="s">
        <v>501</v>
      </c>
      <c r="C6" s="121"/>
      <c r="D6" s="51"/>
      <c r="E6" s="51"/>
      <c r="F6" s="51"/>
    </row>
    <row r="7" spans="1:6" ht="18">
      <c r="A7" s="397" t="s">
        <v>668</v>
      </c>
      <c r="B7" s="398"/>
      <c r="C7" s="398"/>
      <c r="D7" s="398"/>
      <c r="E7" s="398"/>
      <c r="F7" s="399"/>
    </row>
    <row r="8" spans="1:6" ht="18">
      <c r="A8" s="403" t="s">
        <v>221</v>
      </c>
      <c r="B8" s="403"/>
      <c r="C8" s="403"/>
      <c r="D8" s="403"/>
      <c r="E8" s="403"/>
      <c r="F8" s="51"/>
    </row>
    <row r="9" spans="1:6" ht="18">
      <c r="A9" s="1"/>
      <c r="B9" s="1"/>
      <c r="C9" s="120"/>
      <c r="D9" s="1"/>
      <c r="E9" s="1"/>
      <c r="F9" s="1"/>
    </row>
    <row r="10" spans="1:6" ht="54">
      <c r="A10" s="127" t="s">
        <v>3</v>
      </c>
      <c r="B10" s="127" t="s">
        <v>5</v>
      </c>
      <c r="C10" s="33" t="s">
        <v>350</v>
      </c>
      <c r="D10" s="31" t="s">
        <v>342</v>
      </c>
      <c r="E10" s="31" t="s">
        <v>332</v>
      </c>
      <c r="F10" s="31" t="s">
        <v>332</v>
      </c>
    </row>
    <row r="11" spans="1:6" s="67" customFormat="1" ht="37.5" customHeight="1">
      <c r="A11" s="58"/>
      <c r="B11" s="58"/>
      <c r="C11" s="133">
        <v>2017</v>
      </c>
      <c r="D11" s="43">
        <v>2016</v>
      </c>
      <c r="E11" s="45" t="s">
        <v>821</v>
      </c>
      <c r="F11" s="43">
        <v>2015</v>
      </c>
    </row>
    <row r="12" spans="1:6" ht="15" customHeight="1">
      <c r="A12" s="14"/>
      <c r="B12" s="14"/>
      <c r="C12" s="123"/>
      <c r="D12" s="15"/>
      <c r="E12" s="21"/>
      <c r="F12" s="16"/>
    </row>
    <row r="13" spans="1:6" ht="18.75">
      <c r="A13" s="17">
        <v>12020400</v>
      </c>
      <c r="B13" s="18" t="s">
        <v>590</v>
      </c>
      <c r="C13" s="122"/>
      <c r="D13" s="30"/>
      <c r="E13" s="30"/>
      <c r="F13" s="30"/>
    </row>
    <row r="14" spans="1:6" ht="18.75">
      <c r="A14" s="22"/>
      <c r="B14" s="14"/>
      <c r="C14" s="123"/>
      <c r="D14" s="14"/>
      <c r="E14" s="21"/>
      <c r="F14" s="24"/>
    </row>
    <row r="15" spans="1:6" ht="37.5">
      <c r="A15" s="22">
        <v>12020452</v>
      </c>
      <c r="B15" s="40" t="s">
        <v>702</v>
      </c>
      <c r="C15" s="123"/>
      <c r="D15" s="21"/>
      <c r="E15" s="21"/>
      <c r="F15" s="21"/>
    </row>
    <row r="16" spans="1:6" ht="18.75">
      <c r="A16" s="48" t="s">
        <v>591</v>
      </c>
      <c r="B16" s="14"/>
      <c r="C16" s="123"/>
      <c r="D16" s="21"/>
      <c r="E16" s="21"/>
      <c r="F16" s="24"/>
    </row>
    <row r="18" spans="1:6" ht="18.75">
      <c r="B18" s="14"/>
      <c r="C18" s="123"/>
      <c r="D18" s="21"/>
      <c r="E18" s="21"/>
      <c r="F18" s="24"/>
    </row>
    <row r="19" spans="1:6" ht="18.75">
      <c r="A19" s="22"/>
      <c r="B19" s="14"/>
      <c r="C19" s="123"/>
      <c r="D19" s="21"/>
      <c r="E19" s="21"/>
      <c r="F19" s="24"/>
    </row>
    <row r="20" spans="1:6" ht="18.75">
      <c r="A20" s="22"/>
      <c r="B20" s="14"/>
      <c r="C20" s="123"/>
      <c r="D20" s="21"/>
      <c r="E20" s="21"/>
      <c r="F20" s="24"/>
    </row>
    <row r="21" spans="1:6" ht="18.75">
      <c r="A21" s="17"/>
      <c r="B21" s="17"/>
      <c r="C21" s="122"/>
      <c r="D21" s="14"/>
      <c r="E21" s="14"/>
      <c r="F21" s="25"/>
    </row>
    <row r="22" spans="1:6" ht="18.75">
      <c r="A22" s="17"/>
      <c r="B22" s="18"/>
      <c r="C22" s="122"/>
      <c r="D22" s="20"/>
      <c r="E22" s="20"/>
      <c r="F22" s="25"/>
    </row>
    <row r="23" spans="1:6" ht="18.75">
      <c r="A23" s="22"/>
      <c r="B23" s="17"/>
      <c r="C23" s="122"/>
      <c r="D23" s="21"/>
      <c r="E23" s="21"/>
      <c r="F23" s="24"/>
    </row>
    <row r="24" spans="1:6" ht="18.75">
      <c r="A24" s="92" t="s">
        <v>385</v>
      </c>
      <c r="B24" s="14"/>
      <c r="C24" s="123"/>
      <c r="D24" s="21"/>
      <c r="E24" s="21"/>
      <c r="F24" s="24"/>
    </row>
    <row r="25" spans="1:6" ht="18.75">
      <c r="A25" s="22"/>
      <c r="B25" s="14"/>
      <c r="C25" s="123"/>
      <c r="D25" s="14"/>
      <c r="E25" s="14"/>
      <c r="F25" s="24"/>
    </row>
    <row r="26" spans="1:6" ht="18.75">
      <c r="A26" s="22"/>
      <c r="B26" s="14"/>
      <c r="C26" s="123"/>
      <c r="D26" s="14"/>
      <c r="E26" s="14"/>
      <c r="F26" s="24"/>
    </row>
    <row r="27" spans="1:6" ht="18.75">
      <c r="A27" s="22"/>
      <c r="B27" s="18"/>
      <c r="C27" s="122"/>
      <c r="D27" s="30"/>
      <c r="E27" s="25"/>
      <c r="F27" s="25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3" workbookViewId="0">
      <selection activeCell="B6" sqref="B6"/>
    </sheetView>
  </sheetViews>
  <sheetFormatPr defaultRowHeight="15"/>
  <cols>
    <col min="1" max="1" width="11.28515625" customWidth="1"/>
    <col min="2" max="2" width="38.7109375" customWidth="1"/>
    <col min="3" max="3" width="24.5703125" customWidth="1"/>
    <col min="4" max="4" width="26.85546875" customWidth="1"/>
    <col min="5" max="5" width="20.42578125" customWidth="1"/>
    <col min="6" max="6" width="23.42578125" bestFit="1" customWidth="1"/>
  </cols>
  <sheetData>
    <row r="1" spans="1:6" ht="18">
      <c r="A1" s="404"/>
      <c r="B1" s="404"/>
      <c r="C1" s="404"/>
      <c r="D1" s="404"/>
      <c r="E1" s="404"/>
      <c r="F1" s="404"/>
    </row>
    <row r="2" spans="1:6" ht="18">
      <c r="A2" s="396" t="s">
        <v>724</v>
      </c>
      <c r="B2" s="405"/>
      <c r="C2" s="405"/>
      <c r="D2" s="405"/>
      <c r="E2" s="405"/>
      <c r="F2" s="406"/>
    </row>
    <row r="3" spans="1:6" ht="18">
      <c r="A3" s="129"/>
      <c r="B3" s="129"/>
      <c r="C3" s="129"/>
      <c r="D3" s="129"/>
      <c r="E3" s="129"/>
      <c r="F3" s="129"/>
    </row>
    <row r="4" spans="1:6" ht="18">
      <c r="A4" s="1"/>
      <c r="B4" s="1"/>
      <c r="C4" s="1"/>
      <c r="D4" s="1"/>
      <c r="E4" s="1"/>
      <c r="F4" s="1"/>
    </row>
    <row r="5" spans="1:6" ht="18">
      <c r="A5" s="403" t="s">
        <v>161</v>
      </c>
      <c r="B5" s="403"/>
      <c r="C5" s="403"/>
      <c r="D5" s="403"/>
      <c r="E5" s="403"/>
      <c r="F5" s="403"/>
    </row>
    <row r="6" spans="1:6" ht="18">
      <c r="A6" s="51" t="s">
        <v>1</v>
      </c>
      <c r="B6" s="89" t="s">
        <v>514</v>
      </c>
      <c r="C6" s="89"/>
      <c r="D6" s="73"/>
      <c r="E6" s="72"/>
      <c r="F6" s="51"/>
    </row>
    <row r="7" spans="1:6" ht="18">
      <c r="A7" s="403" t="s">
        <v>515</v>
      </c>
      <c r="B7" s="403"/>
      <c r="C7" s="403"/>
      <c r="D7" s="403"/>
      <c r="E7" s="403"/>
      <c r="F7" s="403"/>
    </row>
    <row r="8" spans="1:6" ht="18">
      <c r="A8" s="403" t="s">
        <v>195</v>
      </c>
      <c r="B8" s="403"/>
      <c r="C8" s="403"/>
      <c r="D8" s="403"/>
      <c r="E8" s="403"/>
      <c r="F8" s="51"/>
    </row>
    <row r="9" spans="1:6" ht="18">
      <c r="A9" s="1"/>
      <c r="B9" s="1"/>
      <c r="C9" s="1"/>
      <c r="D9" s="1"/>
      <c r="E9" s="1"/>
      <c r="F9" s="1"/>
    </row>
    <row r="10" spans="1:6" ht="54">
      <c r="A10" s="129" t="s">
        <v>3</v>
      </c>
      <c r="B10" s="129" t="s">
        <v>256</v>
      </c>
      <c r="C10" s="31" t="s">
        <v>438</v>
      </c>
      <c r="D10" s="31" t="s">
        <v>436</v>
      </c>
      <c r="E10" s="33" t="s">
        <v>437</v>
      </c>
      <c r="F10" s="31" t="s">
        <v>437</v>
      </c>
    </row>
    <row r="11" spans="1:6" ht="18.75">
      <c r="A11" s="14"/>
      <c r="B11" s="14"/>
      <c r="C11" s="18">
        <v>2017</v>
      </c>
      <c r="D11" s="18">
        <v>2016</v>
      </c>
      <c r="E11" s="19" t="s">
        <v>821</v>
      </c>
      <c r="F11" s="43">
        <v>2015</v>
      </c>
    </row>
    <row r="12" spans="1:6" ht="21">
      <c r="A12" s="3">
        <v>41020100</v>
      </c>
      <c r="B12" s="90" t="s">
        <v>704</v>
      </c>
      <c r="C12" s="49">
        <f>C14</f>
        <v>0</v>
      </c>
      <c r="D12" s="49">
        <f>D14</f>
        <v>0</v>
      </c>
      <c r="E12" s="57">
        <f>E14</f>
        <v>0</v>
      </c>
      <c r="F12" s="7"/>
    </row>
    <row r="13" spans="1:6">
      <c r="A13" s="2"/>
      <c r="B13" s="2"/>
      <c r="C13" s="2"/>
      <c r="D13" s="2"/>
      <c r="E13" s="2"/>
      <c r="F13" s="6"/>
    </row>
    <row r="14" spans="1:6" ht="21">
      <c r="A14" s="4">
        <v>41020101</v>
      </c>
      <c r="B14" s="90" t="s">
        <v>705</v>
      </c>
      <c r="C14" s="128"/>
      <c r="D14" s="128"/>
      <c r="E14" s="44"/>
      <c r="F14" s="8"/>
    </row>
    <row r="15" spans="1:6" ht="18.75">
      <c r="A15" s="48" t="s">
        <v>385</v>
      </c>
      <c r="B15" s="14" t="s">
        <v>684</v>
      </c>
      <c r="C15" s="14"/>
      <c r="D15" s="2"/>
      <c r="E15" s="44"/>
      <c r="F15" s="6"/>
    </row>
    <row r="16" spans="1:6">
      <c r="A16" s="2"/>
      <c r="B16" s="47"/>
      <c r="C16" s="2"/>
      <c r="D16" s="44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130" t="s">
        <v>320</v>
      </c>
      <c r="C18" s="57">
        <f>C12+C17</f>
        <v>0</v>
      </c>
      <c r="D18" s="57">
        <f>D12+D17</f>
        <v>0</v>
      </c>
      <c r="E18" s="57">
        <f>E12+E17</f>
        <v>0</v>
      </c>
      <c r="F18" s="7">
        <f>F12+F17</f>
        <v>0</v>
      </c>
    </row>
  </sheetData>
  <mergeCells count="5">
    <mergeCell ref="A1:F1"/>
    <mergeCell ref="A2:F2"/>
    <mergeCell ref="A5:F5"/>
    <mergeCell ref="A7:F7"/>
    <mergeCell ref="A8:E8"/>
  </mergeCells>
  <pageMargins left="0.7" right="0.7" top="0.75" bottom="0.75" header="0.3" footer="0.3"/>
  <pageSetup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4" zoomScaleSheetLayoutView="64" workbookViewId="0">
      <selection activeCell="C11" sqref="C11"/>
    </sheetView>
  </sheetViews>
  <sheetFormatPr defaultRowHeight="15"/>
  <cols>
    <col min="1" max="1" width="18.7109375" customWidth="1"/>
    <col min="2" max="2" width="84.42578125" customWidth="1"/>
    <col min="3" max="3" width="25" customWidth="1"/>
    <col min="4" max="4" width="20.7109375" customWidth="1"/>
    <col min="5" max="5" width="17.5703125" customWidth="1"/>
    <col min="6" max="6" width="20.140625" customWidth="1"/>
  </cols>
  <sheetData>
    <row r="1" spans="1:6" ht="18" customHeight="1">
      <c r="A1" s="215"/>
      <c r="B1" s="216"/>
      <c r="C1" s="216"/>
      <c r="D1" s="216"/>
      <c r="E1" s="216"/>
      <c r="F1" s="216"/>
    </row>
    <row r="2" spans="1:6" ht="48.75" customHeight="1">
      <c r="A2" s="387" t="s">
        <v>703</v>
      </c>
      <c r="B2" s="387"/>
      <c r="C2" s="387"/>
      <c r="D2" s="387"/>
      <c r="E2" s="387"/>
      <c r="F2" s="387"/>
    </row>
    <row r="3" spans="1:6" ht="18" customHeight="1">
      <c r="A3" s="215"/>
      <c r="B3" s="215"/>
      <c r="C3" s="215"/>
      <c r="D3" s="215"/>
      <c r="E3" s="215"/>
      <c r="F3" s="215"/>
    </row>
    <row r="4" spans="1:6" ht="19.5">
      <c r="A4" s="215"/>
      <c r="B4" s="215"/>
      <c r="C4" s="215"/>
      <c r="D4" s="215"/>
      <c r="E4" s="215"/>
      <c r="F4" s="215"/>
    </row>
    <row r="5" spans="1:6" ht="20.25">
      <c r="A5" s="388" t="s">
        <v>345</v>
      </c>
      <c r="B5" s="388"/>
      <c r="C5" s="388"/>
      <c r="D5" s="388"/>
      <c r="E5" s="388"/>
      <c r="F5" s="215"/>
    </row>
    <row r="6" spans="1:6" ht="20.25">
      <c r="A6" s="388" t="s">
        <v>603</v>
      </c>
      <c r="B6" s="388"/>
      <c r="C6" s="388"/>
      <c r="D6" s="388"/>
      <c r="E6" s="388"/>
      <c r="F6" s="215"/>
    </row>
    <row r="7" spans="1:6" ht="20.25">
      <c r="A7" s="388" t="s">
        <v>735</v>
      </c>
      <c r="B7" s="388"/>
      <c r="C7" s="388"/>
      <c r="D7" s="388"/>
      <c r="E7" s="388"/>
      <c r="F7" s="215"/>
    </row>
    <row r="8" spans="1:6" ht="20.25">
      <c r="A8" s="388" t="s">
        <v>736</v>
      </c>
      <c r="B8" s="388"/>
      <c r="C8" s="388"/>
      <c r="D8" s="388"/>
      <c r="E8" s="388"/>
      <c r="F8" s="215"/>
    </row>
    <row r="9" spans="1:6" ht="19.5">
      <c r="A9" s="215"/>
      <c r="B9" s="215"/>
      <c r="C9" s="215"/>
      <c r="D9" s="215"/>
      <c r="E9" s="215"/>
      <c r="F9" s="215"/>
    </row>
    <row r="10" spans="1:6" ht="60.75">
      <c r="A10" s="221" t="s">
        <v>3</v>
      </c>
      <c r="B10" s="221" t="s">
        <v>5</v>
      </c>
      <c r="C10" s="221" t="s">
        <v>350</v>
      </c>
      <c r="D10" s="221" t="s">
        <v>342</v>
      </c>
      <c r="E10" s="221" t="s">
        <v>332</v>
      </c>
      <c r="F10" s="221" t="s">
        <v>332</v>
      </c>
    </row>
    <row r="11" spans="1:6" ht="39" customHeight="1">
      <c r="A11" s="224"/>
      <c r="B11" s="224"/>
      <c r="C11" s="221">
        <v>2017</v>
      </c>
      <c r="D11" s="221">
        <v>2016</v>
      </c>
      <c r="E11" s="221" t="s">
        <v>819</v>
      </c>
      <c r="F11" s="221">
        <v>2015</v>
      </c>
    </row>
    <row r="12" spans="1:6" ht="16.5" customHeight="1">
      <c r="A12" s="149"/>
      <c r="B12" s="149"/>
      <c r="C12" s="149"/>
      <c r="D12" s="164"/>
      <c r="E12" s="149"/>
      <c r="F12" s="149"/>
    </row>
    <row r="13" spans="1:6" ht="20.25">
      <c r="A13" s="156">
        <v>12020400</v>
      </c>
      <c r="B13" s="154" t="s">
        <v>590</v>
      </c>
      <c r="C13" s="157">
        <f>C15</f>
        <v>3300000</v>
      </c>
      <c r="D13" s="157"/>
      <c r="E13" s="157">
        <f>E15</f>
        <v>0</v>
      </c>
      <c r="F13" s="157">
        <f>F15</f>
        <v>0</v>
      </c>
    </row>
    <row r="14" spans="1:6" ht="19.5">
      <c r="A14" s="149"/>
      <c r="B14" s="149"/>
      <c r="C14" s="149"/>
      <c r="D14" s="149"/>
      <c r="E14" s="149"/>
      <c r="F14" s="149"/>
    </row>
    <row r="15" spans="1:6" s="54" customFormat="1" ht="20.25">
      <c r="A15" s="156">
        <v>12020452</v>
      </c>
      <c r="B15" s="151" t="s">
        <v>685</v>
      </c>
      <c r="C15" s="153">
        <f>C17</f>
        <v>3300000</v>
      </c>
      <c r="D15" s="153"/>
      <c r="E15" s="153">
        <f>E17</f>
        <v>0</v>
      </c>
      <c r="F15" s="153">
        <f>F17</f>
        <v>0</v>
      </c>
    </row>
    <row r="16" spans="1:6" ht="19.5">
      <c r="A16" s="149"/>
      <c r="B16" s="149"/>
      <c r="C16" s="149"/>
      <c r="D16" s="149"/>
      <c r="E16" s="149"/>
      <c r="F16" s="162"/>
    </row>
    <row r="17" spans="1:6" ht="19.5">
      <c r="A17" s="163" t="s">
        <v>591</v>
      </c>
      <c r="B17" s="149" t="s">
        <v>586</v>
      </c>
      <c r="C17" s="150">
        <f>1890000+840000+270000+120000+180000</f>
        <v>3300000</v>
      </c>
      <c r="D17" s="150"/>
      <c r="E17" s="150"/>
      <c r="F17" s="162"/>
    </row>
    <row r="18" spans="1:6" ht="19.5">
      <c r="A18" s="163"/>
      <c r="B18" s="149"/>
      <c r="C18" s="150"/>
      <c r="D18" s="150"/>
      <c r="E18" s="150"/>
      <c r="F18" s="162"/>
    </row>
    <row r="19" spans="1:6" s="54" customFormat="1" ht="20.25">
      <c r="A19" s="152" t="s">
        <v>757</v>
      </c>
      <c r="B19" s="151" t="s">
        <v>685</v>
      </c>
      <c r="C19" s="150">
        <f>6000000+17500000+3000000+500000+800000</f>
        <v>27800000</v>
      </c>
      <c r="D19" s="153"/>
      <c r="E19" s="153"/>
      <c r="F19" s="214"/>
    </row>
    <row r="20" spans="1:6" ht="20.25">
      <c r="A20" s="149"/>
      <c r="B20" s="151"/>
      <c r="C20" s="150"/>
      <c r="D20" s="149"/>
      <c r="E20" s="149"/>
      <c r="F20" s="162"/>
    </row>
    <row r="21" spans="1:6" ht="20.25">
      <c r="A21" s="149"/>
      <c r="B21" s="151"/>
      <c r="C21" s="150"/>
      <c r="D21" s="149"/>
      <c r="E21" s="149"/>
      <c r="F21" s="162"/>
    </row>
    <row r="22" spans="1:6" ht="19.5">
      <c r="A22" s="149"/>
      <c r="B22" s="149"/>
      <c r="C22" s="149"/>
      <c r="D22" s="149"/>
      <c r="E22" s="149"/>
      <c r="F22" s="162"/>
    </row>
    <row r="23" spans="1:6" ht="20.25">
      <c r="A23" s="149"/>
      <c r="B23" s="151" t="s">
        <v>320</v>
      </c>
      <c r="C23" s="161">
        <f>C13+C19</f>
        <v>31100000</v>
      </c>
      <c r="D23" s="161">
        <f>D15+D22</f>
        <v>0</v>
      </c>
      <c r="E23" s="161">
        <f>E15+E22</f>
        <v>0</v>
      </c>
      <c r="F23" s="161">
        <f>F15+F22</f>
        <v>0</v>
      </c>
    </row>
    <row r="24" spans="1:6">
      <c r="A24" s="9"/>
      <c r="B24" s="9"/>
      <c r="C24" s="9"/>
      <c r="D24" s="9"/>
      <c r="E24" s="9"/>
      <c r="F24" s="10"/>
    </row>
    <row r="25" spans="1:6">
      <c r="A25" s="9"/>
      <c r="B25" s="9"/>
      <c r="C25" s="9"/>
      <c r="D25" s="9"/>
      <c r="E25" s="9"/>
      <c r="F25" s="10"/>
    </row>
    <row r="26" spans="1:6">
      <c r="A26" s="9"/>
      <c r="B26" s="9"/>
      <c r="C26" s="9"/>
      <c r="D26" s="9"/>
      <c r="E26" s="9"/>
      <c r="F26" s="10"/>
    </row>
    <row r="27" spans="1:6">
      <c r="A27" s="9"/>
      <c r="B27" s="9"/>
      <c r="C27" s="9"/>
      <c r="D27" s="9"/>
      <c r="E27" s="9"/>
      <c r="F27" s="10"/>
    </row>
    <row r="28" spans="1:6">
      <c r="A28" s="9"/>
      <c r="B28" s="9"/>
      <c r="C28" s="9"/>
      <c r="D28" s="9"/>
      <c r="E28" s="9"/>
      <c r="F28" s="10"/>
    </row>
    <row r="29" spans="1:6">
      <c r="A29" s="9"/>
      <c r="B29" s="9"/>
      <c r="C29" s="9"/>
      <c r="D29" s="9"/>
      <c r="E29" s="9"/>
      <c r="F29" s="10"/>
    </row>
    <row r="30" spans="1:6">
      <c r="A30" s="9"/>
      <c r="B30" s="9"/>
      <c r="C30" s="9"/>
      <c r="D30" s="9"/>
      <c r="E30" s="9"/>
      <c r="F30" s="10"/>
    </row>
    <row r="31" spans="1:6">
      <c r="A31" s="9"/>
      <c r="B31" s="9"/>
      <c r="C31" s="9"/>
      <c r="D31" s="9"/>
      <c r="E31" s="9"/>
      <c r="F31" s="10"/>
    </row>
    <row r="32" spans="1:6">
      <c r="A32" s="9"/>
      <c r="B32" s="9"/>
      <c r="C32" s="9"/>
      <c r="D32" s="9"/>
      <c r="E32" s="9"/>
      <c r="F32" s="10"/>
    </row>
    <row r="33" spans="1:6">
      <c r="A33" s="9"/>
      <c r="B33" s="9"/>
      <c r="C33" s="9"/>
      <c r="D33" s="9"/>
      <c r="E33" s="9"/>
      <c r="F33" s="10"/>
    </row>
    <row r="34" spans="1:6">
      <c r="A34" s="9"/>
      <c r="B34" s="9"/>
      <c r="C34" s="9"/>
      <c r="D34" s="9"/>
      <c r="E34" s="9"/>
      <c r="F34" s="10"/>
    </row>
    <row r="35" spans="1:6">
      <c r="A35" s="9"/>
      <c r="B35" s="9"/>
      <c r="C35" s="9"/>
      <c r="D35" s="9"/>
      <c r="E35" s="9"/>
      <c r="F35" s="10"/>
    </row>
    <row r="36" spans="1:6">
      <c r="A36" s="9"/>
      <c r="B36" s="9"/>
      <c r="C36" s="9"/>
      <c r="D36" s="9"/>
      <c r="E36" s="9"/>
      <c r="F36" s="10"/>
    </row>
  </sheetData>
  <mergeCells count="5">
    <mergeCell ref="A2:F2"/>
    <mergeCell ref="A5:E5"/>
    <mergeCell ref="A6:E6"/>
    <mergeCell ref="A7:E7"/>
    <mergeCell ref="A8:E8"/>
  </mergeCells>
  <pageMargins left="0.7" right="0.7" top="0.75" bottom="0.75" header="0.3" footer="0.3"/>
  <pageSetup scale="65" orientation="landscape" r:id="rId1"/>
  <headerFooter>
    <oddFooter>&amp;R&amp;14Page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="64" zoomScaleSheetLayoutView="64" workbookViewId="0">
      <selection activeCell="C11" sqref="C11"/>
    </sheetView>
  </sheetViews>
  <sheetFormatPr defaultRowHeight="15"/>
  <cols>
    <col min="1" max="1" width="18.7109375" customWidth="1"/>
    <col min="2" max="2" width="90.85546875" customWidth="1"/>
    <col min="3" max="3" width="25" customWidth="1"/>
    <col min="4" max="4" width="25.42578125" customWidth="1"/>
    <col min="5" max="5" width="19.140625" customWidth="1"/>
    <col min="6" max="6" width="20.140625" customWidth="1"/>
  </cols>
  <sheetData>
    <row r="1" spans="1:6" ht="18" customHeight="1">
      <c r="A1" s="237"/>
      <c r="B1" s="238"/>
      <c r="C1" s="238"/>
      <c r="D1" s="238"/>
      <c r="E1" s="238"/>
      <c r="F1" s="238"/>
    </row>
    <row r="2" spans="1:6" ht="42.75" customHeight="1">
      <c r="A2" s="389" t="s">
        <v>703</v>
      </c>
      <c r="B2" s="389"/>
      <c r="C2" s="389"/>
      <c r="D2" s="389"/>
      <c r="E2" s="389"/>
      <c r="F2" s="389"/>
    </row>
    <row r="3" spans="1:6" ht="18" customHeight="1">
      <c r="A3" s="237"/>
      <c r="B3" s="237"/>
      <c r="C3" s="237"/>
      <c r="D3" s="237"/>
      <c r="E3" s="237"/>
      <c r="F3" s="237"/>
    </row>
    <row r="4" spans="1:6" ht="24">
      <c r="A4" s="237"/>
      <c r="B4" s="237"/>
      <c r="C4" s="237"/>
      <c r="D4" s="237"/>
      <c r="E4" s="237"/>
      <c r="F4" s="237"/>
    </row>
    <row r="5" spans="1:6" ht="24">
      <c r="A5" s="390" t="s">
        <v>345</v>
      </c>
      <c r="B5" s="390"/>
      <c r="C5" s="390"/>
      <c r="D5" s="390"/>
      <c r="E5" s="390"/>
      <c r="F5" s="237"/>
    </row>
    <row r="6" spans="1:6" ht="24">
      <c r="A6" s="390" t="s">
        <v>603</v>
      </c>
      <c r="B6" s="390"/>
      <c r="C6" s="390"/>
      <c r="D6" s="390"/>
      <c r="E6" s="390"/>
      <c r="F6" s="237"/>
    </row>
    <row r="7" spans="1:6" ht="24">
      <c r="A7" s="390" t="s">
        <v>758</v>
      </c>
      <c r="B7" s="390"/>
      <c r="C7" s="390"/>
      <c r="D7" s="390"/>
      <c r="E7" s="390"/>
      <c r="F7" s="237"/>
    </row>
    <row r="8" spans="1:6" ht="24">
      <c r="A8" s="390" t="s">
        <v>604</v>
      </c>
      <c r="B8" s="390"/>
      <c r="C8" s="390"/>
      <c r="D8" s="390"/>
      <c r="E8" s="390"/>
      <c r="F8" s="237"/>
    </row>
    <row r="9" spans="1:6" ht="24">
      <c r="A9" s="237"/>
      <c r="B9" s="237"/>
      <c r="C9" s="237"/>
      <c r="D9" s="237"/>
      <c r="E9" s="237"/>
      <c r="F9" s="237"/>
    </row>
    <row r="10" spans="1:6" ht="67.5">
      <c r="A10" s="240" t="s">
        <v>3</v>
      </c>
      <c r="B10" s="240" t="s">
        <v>5</v>
      </c>
      <c r="C10" s="240" t="s">
        <v>350</v>
      </c>
      <c r="D10" s="240" t="s">
        <v>342</v>
      </c>
      <c r="E10" s="240" t="s">
        <v>332</v>
      </c>
      <c r="F10" s="240" t="s">
        <v>332</v>
      </c>
    </row>
    <row r="11" spans="1:6" ht="51.75" customHeight="1">
      <c r="A11" s="239"/>
      <c r="B11" s="239"/>
      <c r="C11" s="240">
        <v>2017</v>
      </c>
      <c r="D11" s="240">
        <v>2016</v>
      </c>
      <c r="E11" s="240" t="s">
        <v>819</v>
      </c>
      <c r="F11" s="240">
        <v>2015</v>
      </c>
    </row>
    <row r="12" spans="1:6" ht="16.5" customHeight="1">
      <c r="A12" s="225"/>
      <c r="B12" s="225"/>
      <c r="C12" s="225"/>
      <c r="D12" s="228"/>
      <c r="E12" s="225"/>
      <c r="F12" s="225"/>
    </row>
    <row r="13" spans="1:6" ht="22.5">
      <c r="A13" s="229">
        <v>12020400</v>
      </c>
      <c r="B13" s="226" t="s">
        <v>590</v>
      </c>
      <c r="C13" s="230">
        <v>12703550</v>
      </c>
      <c r="D13" s="231">
        <v>12703550</v>
      </c>
      <c r="E13" s="231"/>
      <c r="F13" s="231"/>
    </row>
    <row r="14" spans="1:6" ht="24">
      <c r="A14" s="225"/>
      <c r="B14" s="225"/>
      <c r="C14" s="225"/>
      <c r="D14" s="225"/>
      <c r="E14" s="225"/>
      <c r="F14" s="225"/>
    </row>
    <row r="15" spans="1:6" ht="24">
      <c r="A15" s="232">
        <v>12020452</v>
      </c>
      <c r="B15" s="225" t="s">
        <v>685</v>
      </c>
      <c r="C15" s="233">
        <v>12703550</v>
      </c>
      <c r="D15" s="233">
        <v>12703550</v>
      </c>
      <c r="E15" s="233"/>
      <c r="F15" s="233"/>
    </row>
    <row r="16" spans="1:6" ht="24">
      <c r="A16" s="225"/>
      <c r="B16" s="225" t="s">
        <v>686</v>
      </c>
      <c r="C16" s="225"/>
      <c r="D16" s="225"/>
      <c r="E16" s="225"/>
      <c r="F16" s="234"/>
    </row>
    <row r="17" spans="1:6" ht="24">
      <c r="A17" s="235" t="s">
        <v>591</v>
      </c>
      <c r="B17" s="225" t="s">
        <v>586</v>
      </c>
      <c r="C17" s="233">
        <v>12703550</v>
      </c>
      <c r="D17" s="233">
        <v>12703550</v>
      </c>
      <c r="E17" s="233"/>
      <c r="F17" s="234"/>
    </row>
    <row r="18" spans="1:6" ht="24">
      <c r="A18" s="225"/>
      <c r="B18" s="225"/>
      <c r="C18" s="225"/>
      <c r="D18" s="225"/>
      <c r="E18" s="225"/>
      <c r="F18" s="234"/>
    </row>
    <row r="19" spans="1:6" ht="24">
      <c r="A19" s="225"/>
      <c r="B19" s="225"/>
      <c r="C19" s="225"/>
      <c r="D19" s="225"/>
      <c r="E19" s="225"/>
      <c r="F19" s="234"/>
    </row>
    <row r="20" spans="1:6" ht="24">
      <c r="A20" s="225"/>
      <c r="B20" s="227" t="s">
        <v>320</v>
      </c>
      <c r="C20" s="236">
        <f>C15+C19</f>
        <v>12703550</v>
      </c>
      <c r="D20" s="236">
        <f>D15+D19</f>
        <v>12703550</v>
      </c>
      <c r="E20" s="236">
        <f>E15+E19</f>
        <v>0</v>
      </c>
      <c r="F20" s="236">
        <f>F15+F19</f>
        <v>0</v>
      </c>
    </row>
    <row r="21" spans="1:6">
      <c r="A21" s="9"/>
      <c r="B21" s="9"/>
      <c r="C21" s="9"/>
      <c r="D21" s="9"/>
      <c r="E21" s="9"/>
      <c r="F21" s="10"/>
    </row>
    <row r="22" spans="1:6">
      <c r="A22" s="9"/>
      <c r="B22" s="9"/>
      <c r="C22" s="9"/>
      <c r="D22" s="9"/>
      <c r="E22" s="9"/>
      <c r="F22" s="10"/>
    </row>
    <row r="23" spans="1:6">
      <c r="A23" s="9"/>
      <c r="B23" s="9"/>
      <c r="C23" s="9"/>
      <c r="D23" s="9"/>
      <c r="E23" s="9"/>
      <c r="F23" s="10"/>
    </row>
    <row r="24" spans="1:6">
      <c r="A24" s="9"/>
      <c r="B24" s="9"/>
      <c r="C24" s="9"/>
      <c r="D24" s="9"/>
      <c r="E24" s="9"/>
      <c r="F24" s="10"/>
    </row>
    <row r="25" spans="1:6">
      <c r="A25" s="9"/>
      <c r="B25" s="9"/>
      <c r="C25" s="9"/>
      <c r="D25" s="9"/>
      <c r="E25" s="9"/>
      <c r="F25" s="10"/>
    </row>
    <row r="26" spans="1:6">
      <c r="A26" s="9"/>
      <c r="B26" s="9"/>
      <c r="C26" s="9"/>
      <c r="D26" s="9"/>
      <c r="E26" s="9"/>
      <c r="F26" s="10"/>
    </row>
    <row r="27" spans="1:6">
      <c r="A27" s="9"/>
      <c r="B27" s="9"/>
      <c r="C27" s="9"/>
      <c r="D27" s="9"/>
      <c r="E27" s="9"/>
      <c r="F27" s="10"/>
    </row>
    <row r="28" spans="1:6">
      <c r="A28" s="9"/>
      <c r="B28" s="9"/>
      <c r="C28" s="9"/>
      <c r="D28" s="9"/>
      <c r="E28" s="9"/>
      <c r="F28" s="10"/>
    </row>
    <row r="29" spans="1:6">
      <c r="A29" s="9"/>
      <c r="B29" s="9"/>
      <c r="C29" s="9"/>
      <c r="D29" s="9"/>
      <c r="E29" s="9"/>
      <c r="F29" s="10"/>
    </row>
    <row r="30" spans="1:6">
      <c r="A30" s="9"/>
      <c r="B30" s="9"/>
      <c r="C30" s="9"/>
      <c r="D30" s="9"/>
      <c r="E30" s="9"/>
      <c r="F30" s="10"/>
    </row>
    <row r="31" spans="1:6">
      <c r="A31" s="9"/>
      <c r="B31" s="9"/>
      <c r="C31" s="9"/>
      <c r="D31" s="9"/>
      <c r="E31" s="9"/>
      <c r="F31" s="10"/>
    </row>
    <row r="32" spans="1:6">
      <c r="A32" s="9"/>
      <c r="B32" s="9"/>
      <c r="C32" s="9"/>
      <c r="D32" s="9"/>
      <c r="E32" s="9"/>
      <c r="F32" s="10"/>
    </row>
    <row r="33" spans="1:6">
      <c r="A33" s="9"/>
      <c r="B33" s="9"/>
      <c r="C33" s="9"/>
      <c r="D33" s="9"/>
      <c r="E33" s="9"/>
      <c r="F33" s="10"/>
    </row>
  </sheetData>
  <mergeCells count="5">
    <mergeCell ref="A2:F2"/>
    <mergeCell ref="A5:E5"/>
    <mergeCell ref="A6:E6"/>
    <mergeCell ref="A7:E7"/>
    <mergeCell ref="A8:E8"/>
  </mergeCells>
  <pageMargins left="0.7" right="0.7" top="0.75" bottom="0.75" header="0.3" footer="0.3"/>
  <pageSetup scale="61" orientation="landscape" r:id="rId1"/>
  <headerFooter>
    <oddFooter>&amp;R&amp;14Page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51"/>
  <sheetViews>
    <sheetView view="pageBreakPreview" zoomScale="80" zoomScaleSheetLayoutView="80" workbookViewId="0">
      <selection activeCell="A6" sqref="A6:E6"/>
    </sheetView>
  </sheetViews>
  <sheetFormatPr defaultRowHeight="15"/>
  <cols>
    <col min="1" max="1" width="23.5703125" style="67" customWidth="1"/>
    <col min="2" max="2" width="81.140625" customWidth="1"/>
    <col min="3" max="3" width="26.140625" customWidth="1"/>
    <col min="4" max="4" width="24.7109375" customWidth="1"/>
    <col min="5" max="5" width="24.42578125" customWidth="1"/>
    <col min="6" max="6" width="25.28515625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20.25">
      <c r="A2" s="252"/>
      <c r="B2" s="188"/>
      <c r="C2" s="188"/>
      <c r="D2" s="188"/>
      <c r="E2" s="188"/>
      <c r="F2" s="246"/>
    </row>
    <row r="3" spans="1:6" ht="20.25">
      <c r="A3" s="252"/>
      <c r="B3" s="188"/>
      <c r="C3" s="188"/>
      <c r="D3" s="188"/>
      <c r="E3" s="188"/>
      <c r="F3" s="246"/>
    </row>
    <row r="4" spans="1:6" ht="20.25">
      <c r="A4" s="391" t="s">
        <v>10</v>
      </c>
      <c r="B4" s="391"/>
      <c r="C4" s="391"/>
      <c r="D4" s="391"/>
      <c r="E4" s="391"/>
      <c r="F4" s="246"/>
    </row>
    <row r="5" spans="1:6" ht="20.25">
      <c r="A5" s="252" t="s">
        <v>1</v>
      </c>
      <c r="B5" s="248" t="s">
        <v>655</v>
      </c>
      <c r="C5" s="248"/>
      <c r="D5" s="247"/>
      <c r="E5" s="247"/>
      <c r="F5" s="246"/>
    </row>
    <row r="6" spans="1:6" ht="20.25">
      <c r="A6" s="391" t="s">
        <v>11</v>
      </c>
      <c r="B6" s="391"/>
      <c r="C6" s="391"/>
      <c r="D6" s="391"/>
      <c r="E6" s="391"/>
      <c r="F6" s="246"/>
    </row>
    <row r="7" spans="1:6" ht="20.25">
      <c r="A7" s="391" t="s">
        <v>656</v>
      </c>
      <c r="B7" s="391"/>
      <c r="C7" s="391"/>
      <c r="D7" s="391"/>
      <c r="E7" s="391"/>
      <c r="F7" s="246"/>
    </row>
    <row r="8" spans="1:6" ht="19.5">
      <c r="A8" s="253"/>
      <c r="B8" s="249"/>
      <c r="C8" s="249"/>
      <c r="D8" s="249"/>
      <c r="E8" s="249"/>
      <c r="F8" s="246"/>
    </row>
    <row r="9" spans="1:6" ht="18" customHeight="1">
      <c r="A9" s="392" t="s">
        <v>408</v>
      </c>
      <c r="B9" s="392" t="s">
        <v>5</v>
      </c>
      <c r="C9" s="392" t="s">
        <v>342</v>
      </c>
      <c r="D9" s="392" t="s">
        <v>342</v>
      </c>
      <c r="E9" s="392" t="s">
        <v>332</v>
      </c>
      <c r="F9" s="392" t="s">
        <v>332</v>
      </c>
    </row>
    <row r="10" spans="1:6" ht="18.75" customHeight="1">
      <c r="A10" s="392"/>
      <c r="B10" s="392"/>
      <c r="C10" s="392"/>
      <c r="D10" s="392"/>
      <c r="E10" s="392"/>
      <c r="F10" s="392"/>
    </row>
    <row r="11" spans="1:6" ht="26.25" customHeight="1">
      <c r="A11" s="392"/>
      <c r="B11" s="392"/>
      <c r="C11" s="392"/>
      <c r="D11" s="392"/>
      <c r="E11" s="392"/>
      <c r="F11" s="392"/>
    </row>
    <row r="12" spans="1:6" ht="20.25">
      <c r="A12" s="224"/>
      <c r="B12" s="224"/>
      <c r="C12" s="221">
        <v>2017</v>
      </c>
      <c r="D12" s="221">
        <v>2016</v>
      </c>
      <c r="E12" s="221" t="s">
        <v>819</v>
      </c>
      <c r="F12" s="221">
        <v>2015</v>
      </c>
    </row>
    <row r="13" spans="1:6" ht="20.25">
      <c r="A13" s="254"/>
      <c r="B13" s="154"/>
      <c r="C13" s="154"/>
      <c r="D13" s="161"/>
      <c r="E13" s="161"/>
      <c r="F13" s="161"/>
    </row>
    <row r="14" spans="1:6" ht="20.25">
      <c r="A14" s="254">
        <v>12020100</v>
      </c>
      <c r="B14" s="154" t="s">
        <v>69</v>
      </c>
      <c r="C14" s="157">
        <f>SUM(C17:C20)</f>
        <v>20000000</v>
      </c>
      <c r="D14" s="161">
        <v>19000000</v>
      </c>
      <c r="E14" s="161">
        <f>SUM(E17:E20)</f>
        <v>13883000</v>
      </c>
      <c r="F14" s="161">
        <f>SUM(F17:F20)</f>
        <v>11804200</v>
      </c>
    </row>
    <row r="15" spans="1:6" ht="19.5">
      <c r="A15" s="254"/>
      <c r="B15" s="149"/>
      <c r="C15" s="149"/>
      <c r="D15" s="149"/>
      <c r="E15" s="149"/>
      <c r="F15" s="148"/>
    </row>
    <row r="16" spans="1:6" ht="19.5">
      <c r="A16" s="254">
        <v>12020109</v>
      </c>
      <c r="B16" s="149" t="s">
        <v>539</v>
      </c>
      <c r="C16" s="150">
        <f>SUM(C17:C20)</f>
        <v>20000000</v>
      </c>
      <c r="D16" s="160">
        <v>19000000</v>
      </c>
      <c r="E16" s="160">
        <f>SUM(E17:E20)</f>
        <v>13883000</v>
      </c>
      <c r="F16" s="160">
        <f>SUM(F17:F20)</f>
        <v>11804200</v>
      </c>
    </row>
    <row r="17" spans="1:6" ht="39">
      <c r="A17" s="254" t="s">
        <v>385</v>
      </c>
      <c r="B17" s="159" t="s">
        <v>827</v>
      </c>
      <c r="C17" s="150">
        <v>20000000</v>
      </c>
      <c r="D17" s="150">
        <v>15000000</v>
      </c>
      <c r="E17" s="150">
        <v>13883000</v>
      </c>
      <c r="F17" s="162">
        <v>11804200</v>
      </c>
    </row>
    <row r="18" spans="1:6" ht="19.5">
      <c r="A18" s="254" t="s">
        <v>386</v>
      </c>
      <c r="B18" s="149" t="s">
        <v>12</v>
      </c>
      <c r="C18" s="150"/>
      <c r="D18" s="150">
        <v>2500000</v>
      </c>
      <c r="E18" s="150">
        <v>0</v>
      </c>
      <c r="F18" s="162">
        <v>0</v>
      </c>
    </row>
    <row r="19" spans="1:6" ht="19.5">
      <c r="A19" s="254" t="s">
        <v>387</v>
      </c>
      <c r="B19" s="149" t="s">
        <v>13</v>
      </c>
      <c r="C19" s="150"/>
      <c r="D19" s="150">
        <v>1500000</v>
      </c>
      <c r="E19" s="150">
        <v>0</v>
      </c>
      <c r="F19" s="162">
        <v>0</v>
      </c>
    </row>
    <row r="20" spans="1:6" ht="19.5">
      <c r="A20" s="254" t="s">
        <v>388</v>
      </c>
      <c r="B20" s="149" t="s">
        <v>14</v>
      </c>
      <c r="C20" s="150">
        <v>0</v>
      </c>
      <c r="D20" s="149">
        <v>0</v>
      </c>
      <c r="E20" s="149">
        <v>0</v>
      </c>
      <c r="F20" s="162">
        <v>0</v>
      </c>
    </row>
    <row r="21" spans="1:6" ht="19.5">
      <c r="A21" s="254"/>
      <c r="B21" s="149"/>
      <c r="C21" s="149"/>
      <c r="D21" s="149"/>
      <c r="E21" s="149"/>
      <c r="F21" s="148"/>
    </row>
    <row r="22" spans="1:6" ht="20.25">
      <c r="A22" s="178">
        <v>12020700</v>
      </c>
      <c r="B22" s="154" t="s">
        <v>590</v>
      </c>
      <c r="C22" s="157">
        <f>C23</f>
        <v>0</v>
      </c>
      <c r="D22" s="153">
        <v>25000000</v>
      </c>
      <c r="E22" s="153">
        <v>0</v>
      </c>
      <c r="F22" s="214">
        <v>0</v>
      </c>
    </row>
    <row r="23" spans="1:6" ht="19.5">
      <c r="A23" s="254">
        <v>12020465</v>
      </c>
      <c r="B23" s="149" t="s">
        <v>687</v>
      </c>
      <c r="C23" s="150">
        <f>C24</f>
        <v>0</v>
      </c>
      <c r="D23" s="150">
        <v>25000000</v>
      </c>
      <c r="E23" s="150">
        <v>0</v>
      </c>
      <c r="F23" s="150">
        <v>0</v>
      </c>
    </row>
    <row r="24" spans="1:6" ht="19.5">
      <c r="A24" s="255" t="s">
        <v>385</v>
      </c>
      <c r="B24" s="149" t="s">
        <v>624</v>
      </c>
      <c r="C24" s="150"/>
      <c r="D24" s="150">
        <v>25000000</v>
      </c>
      <c r="E24" s="150">
        <v>0</v>
      </c>
      <c r="F24" s="162">
        <v>0</v>
      </c>
    </row>
    <row r="25" spans="1:6" ht="19.5">
      <c r="A25" s="254"/>
      <c r="B25" s="149"/>
      <c r="C25" s="149"/>
      <c r="D25" s="149"/>
      <c r="E25" s="149"/>
      <c r="F25" s="162"/>
    </row>
    <row r="26" spans="1:6" ht="19.5">
      <c r="A26" s="254"/>
      <c r="B26" s="149"/>
      <c r="C26" s="149"/>
      <c r="D26" s="149"/>
      <c r="E26" s="149"/>
      <c r="F26" s="162"/>
    </row>
    <row r="27" spans="1:6" ht="20.25">
      <c r="A27" s="254"/>
      <c r="B27" s="151" t="s">
        <v>320</v>
      </c>
      <c r="C27" s="161">
        <f>C14+C22</f>
        <v>20000000</v>
      </c>
      <c r="D27" s="214">
        <f>D14+D22</f>
        <v>44000000</v>
      </c>
      <c r="E27" s="214">
        <f>E14+E22</f>
        <v>13883000</v>
      </c>
      <c r="F27" s="214">
        <f>F14+F22</f>
        <v>11804200</v>
      </c>
    </row>
    <row r="28" spans="1:6">
      <c r="A28" s="256"/>
      <c r="B28" s="9"/>
      <c r="C28" s="9"/>
      <c r="D28" s="9"/>
      <c r="E28" s="9"/>
      <c r="F28" s="10"/>
    </row>
    <row r="29" spans="1:6">
      <c r="A29" s="256"/>
      <c r="B29" s="9"/>
      <c r="C29" s="9"/>
      <c r="D29" s="9"/>
      <c r="E29" s="9"/>
      <c r="F29" s="10"/>
    </row>
    <row r="30" spans="1:6">
      <c r="A30" s="256"/>
      <c r="B30" s="9"/>
      <c r="C30" s="9"/>
      <c r="D30" s="9"/>
      <c r="E30" s="9"/>
      <c r="F30" s="10"/>
    </row>
    <row r="31" spans="1:6">
      <c r="A31" s="256"/>
      <c r="B31" s="9"/>
      <c r="C31" s="9"/>
      <c r="D31" s="9"/>
      <c r="E31" s="9"/>
      <c r="F31" s="10"/>
    </row>
    <row r="32" spans="1:6">
      <c r="A32" s="256"/>
      <c r="B32" s="9"/>
      <c r="C32" s="9"/>
      <c r="D32" s="9"/>
      <c r="E32" s="9"/>
      <c r="F32" s="10"/>
    </row>
    <row r="33" spans="1:6">
      <c r="A33" s="256"/>
      <c r="B33" s="9"/>
      <c r="C33" s="9"/>
      <c r="D33" s="9"/>
      <c r="E33" s="9"/>
      <c r="F33" s="10"/>
    </row>
    <row r="34" spans="1:6">
      <c r="A34" s="256"/>
      <c r="B34" s="9"/>
      <c r="C34" s="9"/>
      <c r="D34" s="9"/>
      <c r="E34" s="9"/>
      <c r="F34" s="10"/>
    </row>
    <row r="35" spans="1:6">
      <c r="A35" s="256"/>
      <c r="B35" s="9"/>
      <c r="C35" s="9"/>
      <c r="D35" s="9"/>
      <c r="E35" s="9"/>
      <c r="F35" s="10"/>
    </row>
    <row r="36" spans="1:6">
      <c r="A36" s="256"/>
      <c r="B36" s="9"/>
      <c r="C36" s="9"/>
      <c r="D36" s="9"/>
      <c r="E36" s="9"/>
      <c r="F36" s="10"/>
    </row>
    <row r="37" spans="1:6">
      <c r="A37" s="256"/>
      <c r="B37" s="9"/>
      <c r="C37" s="9"/>
      <c r="D37" s="9"/>
      <c r="E37" s="9"/>
      <c r="F37" s="10"/>
    </row>
    <row r="38" spans="1:6">
      <c r="A38" s="256"/>
      <c r="B38" s="9"/>
      <c r="C38" s="9"/>
      <c r="D38" s="9"/>
      <c r="E38" s="9"/>
      <c r="F38" s="10"/>
    </row>
    <row r="39" spans="1:6">
      <c r="A39" s="256"/>
      <c r="B39" s="9"/>
      <c r="C39" s="9"/>
      <c r="D39" s="9"/>
      <c r="E39" s="9"/>
      <c r="F39" s="10"/>
    </row>
    <row r="40" spans="1:6">
      <c r="A40" s="256"/>
      <c r="B40" s="9"/>
      <c r="C40" s="9"/>
      <c r="D40" s="9"/>
      <c r="E40" s="9"/>
      <c r="F40" s="10"/>
    </row>
    <row r="41" spans="1:6">
      <c r="A41" s="256"/>
      <c r="B41" s="9"/>
      <c r="C41" s="9"/>
      <c r="D41" s="9"/>
      <c r="E41" s="9"/>
      <c r="F41" s="10"/>
    </row>
    <row r="42" spans="1:6">
      <c r="A42" s="256"/>
      <c r="B42" s="9"/>
      <c r="C42" s="9"/>
      <c r="D42" s="9"/>
      <c r="E42" s="9"/>
      <c r="F42" s="9"/>
    </row>
    <row r="43" spans="1:6">
      <c r="A43" s="256"/>
      <c r="B43" s="9"/>
      <c r="C43" s="9"/>
      <c r="D43" s="9"/>
      <c r="E43" s="9"/>
      <c r="F43" s="9"/>
    </row>
    <row r="44" spans="1:6">
      <c r="A44" s="256"/>
      <c r="B44" s="9"/>
      <c r="C44" s="9"/>
      <c r="D44" s="9"/>
      <c r="E44" s="9"/>
      <c r="F44" s="9"/>
    </row>
    <row r="45" spans="1:6">
      <c r="A45" s="256"/>
      <c r="B45" s="9"/>
      <c r="C45" s="9"/>
      <c r="D45" s="9"/>
      <c r="E45" s="9"/>
      <c r="F45" s="9"/>
    </row>
    <row r="46" spans="1:6">
      <c r="A46" s="256"/>
      <c r="B46" s="9"/>
      <c r="C46" s="9"/>
      <c r="D46" s="9"/>
      <c r="E46" s="9"/>
      <c r="F46" s="9"/>
    </row>
    <row r="47" spans="1:6">
      <c r="A47" s="256"/>
      <c r="B47" s="9"/>
      <c r="C47" s="9"/>
      <c r="D47" s="9"/>
      <c r="E47" s="9"/>
      <c r="F47" s="9"/>
    </row>
    <row r="48" spans="1:6">
      <c r="A48" s="256"/>
      <c r="B48" s="9"/>
      <c r="C48" s="9"/>
      <c r="D48" s="9"/>
      <c r="E48" s="9"/>
      <c r="F48" s="9"/>
    </row>
    <row r="49" spans="1:6">
      <c r="A49" s="256"/>
      <c r="B49" s="9"/>
      <c r="C49" s="9"/>
      <c r="D49" s="9"/>
      <c r="E49" s="9"/>
      <c r="F49" s="9"/>
    </row>
    <row r="50" spans="1:6">
      <c r="A50" s="256"/>
      <c r="B50" s="9"/>
      <c r="C50" s="9"/>
      <c r="D50" s="9"/>
      <c r="E50" s="9"/>
      <c r="F50" s="9"/>
    </row>
    <row r="51" spans="1:6">
      <c r="A51" s="256"/>
      <c r="B51" s="9"/>
      <c r="C51" s="9"/>
      <c r="D51" s="9"/>
      <c r="E51" s="9"/>
    </row>
  </sheetData>
  <mergeCells count="10">
    <mergeCell ref="A4:E4"/>
    <mergeCell ref="A6:E6"/>
    <mergeCell ref="A7:E7"/>
    <mergeCell ref="A1:F1"/>
    <mergeCell ref="D9:D11"/>
    <mergeCell ref="E9:E11"/>
    <mergeCell ref="F9:F11"/>
    <mergeCell ref="C9:C11"/>
    <mergeCell ref="A9:A11"/>
    <mergeCell ref="B9:B11"/>
  </mergeCells>
  <pageMargins left="0.7" right="0.7" top="0.75" bottom="0.75" header="0.3" footer="0.3"/>
  <pageSetup scale="59" orientation="landscape" r:id="rId1"/>
  <headerFooter>
    <oddFooter>&amp;R&amp;14Page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4BE22B-8D24-4B33-A504-BF4E83C63D0A}"/>
</file>

<file path=customXml/itemProps2.xml><?xml version="1.0" encoding="utf-8"?>
<ds:datastoreItem xmlns:ds="http://schemas.openxmlformats.org/officeDocument/2006/customXml" ds:itemID="{044F66E2-BB79-4007-AEC3-8C909413314B}"/>
</file>

<file path=customXml/itemProps3.xml><?xml version="1.0" encoding="utf-8"?>
<ds:datastoreItem xmlns:ds="http://schemas.openxmlformats.org/officeDocument/2006/customXml" ds:itemID="{A1C346BC-D8D5-4D0D-8563-728344FC7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17</vt:i4>
      </vt:variant>
    </vt:vector>
  </HeadingPairs>
  <TitlesOfParts>
    <vt:vector size="85" baseType="lpstr">
      <vt:lpstr>2017 SUMMARY OF ALL ITEMS</vt:lpstr>
      <vt:lpstr>2016 SUMMARY OF ALL ITEMS </vt:lpstr>
      <vt:lpstr>2016 ACTUAL SUM. OF ALL ITEMS  </vt:lpstr>
      <vt:lpstr>2017.SUM.TOTAL REVENUE BUDGET</vt:lpstr>
      <vt:lpstr>2015 ACTUAL SUM. OF ALL ITE</vt:lpstr>
      <vt:lpstr>Min. of Agriculture</vt:lpstr>
      <vt:lpstr>COLLEGE OF AGRICULTURAL TECH</vt:lpstr>
      <vt:lpstr>COLLEGE OF AGRICULTURE </vt:lpstr>
      <vt:lpstr>MINISTRY OF YOUTHS &amp; SPORTS </vt:lpstr>
      <vt:lpstr>MINISTRY OF ARTS CULT.&amp;TOURISM</vt:lpstr>
      <vt:lpstr>EDO STATE ARTS COUNCIL</vt:lpstr>
      <vt:lpstr>MINISTRY OF COMMERCE &amp; INDUSTRY</vt:lpstr>
      <vt:lpstr>INTERNAL REVENUE SERVICE</vt:lpstr>
      <vt:lpstr>OFFICE OF THE AUDITOR GENERAL S</vt:lpstr>
      <vt:lpstr>OFFICE OF THE AUDITOR GENERAL L</vt:lpstr>
      <vt:lpstr>MINISTRY OF INFORMATION &amp; ORIEN</vt:lpstr>
      <vt:lpstr>EDO BROADCASTING SERVICE </vt:lpstr>
      <vt:lpstr>BENDEL NEWSPAPERS COMPANY</vt:lpstr>
      <vt:lpstr> GOVERNMENT PRINTING PRESS</vt:lpstr>
      <vt:lpstr>MINISTRY OF HEALTH</vt:lpstr>
      <vt:lpstr>HOSPITAL MANAGEMENT BOARD</vt:lpstr>
      <vt:lpstr>MINISTRY OF WOMEN AFFAIRS &amp; SOC</vt:lpstr>
      <vt:lpstr>JUDICIARY- HIGH COURT</vt:lpstr>
      <vt:lpstr>JUDICIARY- CUSTOMARY COURT</vt:lpstr>
      <vt:lpstr>MINISTRY OF ENERGY AND WATER</vt:lpstr>
      <vt:lpstr>URBAN WATER BOARD</vt:lpstr>
      <vt:lpstr>RURAL ELECTRICITY BOARD</vt:lpstr>
      <vt:lpstr>MINISTRY OF TRANSPORT</vt:lpstr>
      <vt:lpstr>EDO CITY TRANSPORT SERVICE</vt:lpstr>
      <vt:lpstr>MINISTRY OF LANDS AND SURVEYS</vt:lpstr>
      <vt:lpstr>MINISTRY OF WORKS</vt:lpstr>
      <vt:lpstr>INDEPENDENT ELECTORAL COMM.</vt:lpstr>
      <vt:lpstr>MINISTRY OF BASIC EDUCATION</vt:lpstr>
      <vt:lpstr>MIN. OF  EDUCATION</vt:lpstr>
      <vt:lpstr> MINISTRY OF ENVIRONMENT</vt:lpstr>
      <vt:lpstr>WASTE MANAGEMENT BOARD</vt:lpstr>
      <vt:lpstr>FORESTRY MGT &amp; UTILISATION</vt:lpstr>
      <vt:lpstr>MINISTRY OF EST &amp; SPECIAL DUTI.</vt:lpstr>
      <vt:lpstr>MINISTRY OF JUSTICE</vt:lpstr>
      <vt:lpstr>MINISTRY OF SOLID MINER,OIL&amp;GAS</vt:lpstr>
      <vt:lpstr>HOUSING &amp; URBAN DEVELOPMENT</vt:lpstr>
      <vt:lpstr>EDO DEV. &amp; PLANNING AUTHORITY</vt:lpstr>
      <vt:lpstr>DIR. OF INFO.&amp;COMM. TECH.</vt:lpstr>
      <vt:lpstr>EDO STATE LIAISON OFFICE, Abuja</vt:lpstr>
      <vt:lpstr>EDO STATE LIAISON OFFICE, LAGOS</vt:lpstr>
      <vt:lpstr>MINISTRY OF FINANCE</vt:lpstr>
      <vt:lpstr>CONSOLIDATED REVENUE FUND CHARG</vt:lpstr>
      <vt:lpstr>Long Term Borro.MINISTRY OF ENV</vt:lpstr>
      <vt:lpstr>Long Term Borr. MINISTRY OF BUD</vt:lpstr>
      <vt:lpstr>Long Term Borrowing MIN OF AGRI</vt:lpstr>
      <vt:lpstr>AIDS &amp; GRANTS, MIN. OF AGRIC.</vt:lpstr>
      <vt:lpstr>AIDS &amp; GRANTS, MIN. OF EDUCA</vt:lpstr>
      <vt:lpstr>CDF, Min. Of Finance</vt:lpstr>
      <vt:lpstr>AIDS &amp; GRANTS, MIN. OF BUDGET</vt:lpstr>
      <vt:lpstr>AIDS &amp; GRANTS, MIN. OF HEALTH</vt:lpstr>
      <vt:lpstr>AIDS &amp; GRANTS, MIN. OF Women Af</vt:lpstr>
      <vt:lpstr>AIDS &amp; GRANTS, MIN. OF ENERGY &amp;</vt:lpstr>
      <vt:lpstr>SUBEB</vt:lpstr>
      <vt:lpstr>MINISTRY OF HOUSING AND URBAN D</vt:lpstr>
      <vt:lpstr>FEDERATION ACCOUNT</vt:lpstr>
      <vt:lpstr>Edo University, Iyamho</vt:lpstr>
      <vt:lpstr>AAU</vt:lpstr>
      <vt:lpstr>COLL OF EDUC, EKIADOLOR</vt:lpstr>
      <vt:lpstr>IMT,USEN</vt:lpstr>
      <vt:lpstr>COLL OF EDUC, IGUEBEN</vt:lpstr>
      <vt:lpstr>ICE</vt:lpstr>
      <vt:lpstr>MICHAEL IMOUDU</vt:lpstr>
      <vt:lpstr>Min of Fin. Domestic Loan</vt:lpstr>
      <vt:lpstr>'2015 ACTUAL SUM. OF ALL ITE'!Print_Area</vt:lpstr>
      <vt:lpstr>'2016 ACTUAL SUM. OF ALL ITEMS  '!Print_Area</vt:lpstr>
      <vt:lpstr>'2016 SUMMARY OF ALL ITEMS '!Print_Area</vt:lpstr>
      <vt:lpstr>'2017 SUMMARY OF ALL ITEMS'!Print_Area</vt:lpstr>
      <vt:lpstr>'COLLEGE OF AGRICULTURAL TECH'!Print_Area</vt:lpstr>
      <vt:lpstr>'COLLEGE OF AGRICULTURE '!Print_Area</vt:lpstr>
      <vt:lpstr>'EDO STATE ARTS COUNCIL'!Print_Area</vt:lpstr>
      <vt:lpstr>ICE!Print_Area</vt:lpstr>
      <vt:lpstr>'JUDICIARY- CUSTOMARY COURT'!Print_Area</vt:lpstr>
      <vt:lpstr>'MINISTRY OF ARTS CULT.&amp;TOURISM'!Print_Area</vt:lpstr>
      <vt:lpstr>'MINISTRY OF BASIC EDUCATION'!Print_Area</vt:lpstr>
      <vt:lpstr>'MINISTRY OF COMMERCE &amp; INDUSTRY'!Print_Area</vt:lpstr>
      <vt:lpstr>'MINISTRY OF LANDS AND SURVEYS'!Print_Area</vt:lpstr>
      <vt:lpstr>'MINISTRY OF WORKS'!Print_Area</vt:lpstr>
      <vt:lpstr>'MINISTRY OF YOUTHS &amp; SPORTS '!Print_Area</vt:lpstr>
      <vt:lpstr>'OFFICE OF THE AUDITOR GENERAL S'!Print_Area</vt:lpstr>
      <vt:lpstr>SUBEB!Print_Area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Iyekekpolo</cp:lastModifiedBy>
  <cp:lastPrinted>2017-02-09T08:23:20Z</cp:lastPrinted>
  <dcterms:created xsi:type="dcterms:W3CDTF">2013-09-03T07:49:33Z</dcterms:created>
  <dcterms:modified xsi:type="dcterms:W3CDTF">2017-02-09T08:24:42Z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